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Gates" sheetId="2" state="visible" r:id="rId2"/>
    <sheet xmlns:r="http://schemas.openxmlformats.org/officeDocument/2006/relationships" name="Criteria" sheetId="3" state="visible" r:id="rId3"/>
    <sheet xmlns:r="http://schemas.openxmlformats.org/officeDocument/2006/relationships" name="Questions" sheetId="4" state="visible" r:id="rId4"/>
    <sheet xmlns:r="http://schemas.openxmlformats.org/officeDocument/2006/relationships" name="Scoring" sheetId="5" state="visible" r:id="rId5"/>
  </sheets>
  <definedNames>
    <definedName name="_xlnm._FilterDatabase" localSheetId="3" hidden="1">'Questions'!$A$4:$M$54</definedName>
    <definedName name="_xlnm.Print_Titles" localSheetId="3">'Questions'!$4:$4</definedName>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b val="1"/>
      <sz val="16"/>
    </font>
    <font>
      <b val="1"/>
      <sz val="12"/>
    </font>
    <font>
      <b val="1"/>
    </font>
    <font>
      <color rgb="000563C1"/>
      <u val="single"/>
    </font>
    <font>
      <b val="1"/>
      <sz val="14"/>
    </font>
  </fonts>
  <fills count="6">
    <fill>
      <patternFill/>
    </fill>
    <fill>
      <patternFill patternType="gray125"/>
    </fill>
    <fill>
      <patternFill patternType="solid">
        <fgColor rgb="00D9E1F2"/>
      </patternFill>
    </fill>
    <fill>
      <patternFill patternType="solid">
        <fgColor rgb="00FFF2CC"/>
      </patternFill>
    </fill>
    <fill>
      <patternFill patternType="solid">
        <fgColor rgb="00F2F2F2"/>
      </patternFill>
    </fill>
    <fill>
      <patternFill patternType="solid">
        <fgColor rgb="00E2EFDA"/>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horizontal="center" vertical="top"/>
    </xf>
    <xf numFmtId="0" fontId="3" fillId="2" borderId="1" applyAlignment="1" pivotButton="0" quotePrefix="0" xfId="0">
      <alignment horizontal="center" vertical="center" wrapText="1"/>
    </xf>
    <xf numFmtId="0" fontId="0" fillId="0" borderId="1" applyAlignment="1" pivotButton="0" quotePrefix="0" xfId="0">
      <alignment horizontal="center" vertical="top"/>
    </xf>
    <xf numFmtId="0" fontId="0" fillId="0" borderId="1" applyAlignment="1" pivotButton="0" quotePrefix="0" xfId="0">
      <alignment vertical="top" wrapText="1"/>
    </xf>
    <xf numFmtId="0" fontId="4" fillId="0" borderId="0" pivotButton="0" quotePrefix="0" xfId="0"/>
    <xf numFmtId="0" fontId="5" fillId="0" borderId="0" pivotButton="0" quotePrefix="0" xfId="0"/>
    <xf numFmtId="0" fontId="3" fillId="3" borderId="1" applyAlignment="1" pivotButton="0" quotePrefix="0" xfId="0">
      <alignment horizontal="center" vertical="center" wrapText="1"/>
    </xf>
    <xf numFmtId="0" fontId="0" fillId="3" borderId="1" applyAlignment="1" pivotButton="0" quotePrefix="0" xfId="0">
      <alignment horizontal="center" vertical="center" wrapText="1"/>
    </xf>
    <xf numFmtId="0" fontId="3" fillId="0" borderId="1" pivotButton="0" quotePrefix="0" xfId="0"/>
    <xf numFmtId="0" fontId="3" fillId="4" borderId="1" applyAlignment="1" pivotButton="0" quotePrefix="0" xfId="0">
      <alignment horizontal="center" vertical="center" wrapText="1"/>
    </xf>
    <xf numFmtId="0" fontId="0" fillId="3" borderId="1" applyAlignment="1" pivotButton="0" quotePrefix="0" xfId="0">
      <alignment horizontal="center" vertical="top"/>
    </xf>
    <xf numFmtId="0" fontId="4" fillId="0" borderId="1" applyAlignment="1" pivotButton="0" quotePrefix="0" xfId="0">
      <alignment vertical="top" wrapText="1"/>
    </xf>
    <xf numFmtId="0" fontId="0" fillId="3" borderId="1" applyAlignment="1" pivotButton="0" quotePrefix="0" xfId="0">
      <alignment vertical="top" wrapText="1"/>
    </xf>
    <xf numFmtId="0" fontId="3" fillId="0" borderId="0" pivotButton="0" quotePrefix="0" xfId="0"/>
    <xf numFmtId="0" fontId="3" fillId="5" borderId="1" applyAlignment="1" pivotButton="0" quotePrefix="0" xfId="0">
      <alignment horizontal="center"/>
    </xf>
    <xf numFmtId="0" fontId="3" fillId="4" borderId="0" pivotButton="0" quotePrefix="0" xfId="0"/>
    <xf numFmtId="0" fontId="0" fillId="4" borderId="1" applyAlignment="1" pivotButton="0" quotePrefix="0" xfId="0">
      <alignment vertical="top" wrapText="1"/>
    </xf>
    <xf numFmtId="0" fontId="0" fillId="4" borderId="1" applyAlignment="1" pivotButton="0" quotePrefix="0" xfId="0">
      <alignment horizontal="center" vertical="top"/>
    </xf>
    <xf numFmtId="164" fontId="0" fillId="4" borderId="1" applyAlignment="1" pivotButton="0" quotePrefix="0" xfId="0">
      <alignment horizontal="center" vertical="top"/>
    </xf>
    <xf numFmtId="0" fontId="0" fillId="0" borderId="1" pivotButton="0" quotePrefix="0" xfId="0"/>
    <xf numFmtId="0" fontId="3" fillId="0" borderId="1" applyAlignment="1" pivotButton="0" quotePrefix="0" xfId="0">
      <alignment horizontal="center"/>
    </xf>
    <xf numFmtId="164" fontId="3" fillId="5" borderId="1" applyAlignment="1" pivotButton="0" quotePrefix="0" xfId="0">
      <alignment horizontal="center" vertical="center" wrapText="1"/>
    </xf>
    <xf numFmtId="0" fontId="0" fillId="4"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sico.com/learn/collections/collection-services-rfp/" TargetMode="External" Id="rId1"/><Relationship Type="http://schemas.openxmlformats.org/officeDocument/2006/relationships/hyperlink" Target="https://tsico.com/learn/revenue-cycle/early-out-bad-debt-vendor-rfp/" TargetMode="External" Id="rId2"/></Relationships>
</file>

<file path=xl/worksheets/_rels/sheet3.xml.rels><Relationships xmlns="http://schemas.openxmlformats.org/package/2006/relationships"><Relationship Type="http://schemas.openxmlformats.org/officeDocument/2006/relationships/hyperlink" Target="https://tsico.com/about-us/company-facts/" TargetMode="External" Id="rId1"/><Relationship Type="http://schemas.openxmlformats.org/officeDocument/2006/relationships/hyperlink" Target="https://tsico.com/learn/collections/collection-agency-fees/" TargetMode="External" Id="rId2"/><Relationship Type="http://schemas.openxmlformats.org/officeDocument/2006/relationships/hyperlink" Target="https://tsico.com/trust/" TargetMode="External" Id="rId3"/><Relationship Type="http://schemas.openxmlformats.org/officeDocument/2006/relationships/hyperlink" Target="https://tsico.com/learn/collections/placement-to-close/" TargetMode="External" Id="rId4"/><Relationship Type="http://schemas.openxmlformats.org/officeDocument/2006/relationships/hyperlink" Target="https://tsico.com/learn/collections/call-monitoring-and-quality/" TargetMode="External" Id="rId5"/><Relationship Type="http://schemas.openxmlformats.org/officeDocument/2006/relationships/hyperlink" Target="https://tsico.com/learn/collections/placement-to-close/" TargetMode="External" Id="rId6"/><Relationship Type="http://schemas.openxmlformats.org/officeDocument/2006/relationships/hyperlink" Target="https://tsico.com/learn/collections/collection-agency-fees/" TargetMode="External" Id="rId7"/><Relationship Type="http://schemas.openxmlformats.org/officeDocument/2006/relationships/hyperlink" Target="https://tsico.com/learn/collections/data-at-contract-end/" TargetMode="External" Id="rId8"/></Relationships>
</file>

<file path=xl/worksheets/_rels/sheet4.xml.rels><Relationships xmlns="http://schemas.openxmlformats.org/package/2006/relationships"><Relationship Type="http://schemas.openxmlformats.org/officeDocument/2006/relationships/hyperlink" Target="https://tsico.com/about-us/company-facts/" TargetMode="External" Id="rId1"/><Relationship Type="http://schemas.openxmlformats.org/officeDocument/2006/relationships/hyperlink" Target="https://tsico.com/about-us/company-facts/" TargetMode="External" Id="rId2"/><Relationship Type="http://schemas.openxmlformats.org/officeDocument/2006/relationships/hyperlink" Target="https://tsico.com/learn/collections/reg-f-call-limits/" TargetMode="External" Id="rId3"/><Relationship Type="http://schemas.openxmlformats.org/officeDocument/2006/relationships/hyperlink" Target="https://tsico.com/learn/collections/reg-f-call-limits/" TargetMode="External" Id="rId4"/><Relationship Type="http://schemas.openxmlformats.org/officeDocument/2006/relationships/hyperlink" Target="https://tsico.com/learn/collections/collection-agency-licensing/" TargetMode="External" Id="rId5"/><Relationship Type="http://schemas.openxmlformats.org/officeDocument/2006/relationships/hyperlink" Target="https://tsico.com/learn/collections/collection-agency-fees/" TargetMode="External" Id="rId6"/><Relationship Type="http://schemas.openxmlformats.org/officeDocument/2006/relationships/hyperlink" Target="https://tsico.com/learn/collections/placement-to-close/" TargetMode="External" Id="rId7"/><Relationship Type="http://schemas.openxmlformats.org/officeDocument/2006/relationships/hyperlink" Target="https://tsico.com/solutions/accounts-receivable-management-arm/" TargetMode="External" Id="rId8"/><Relationship Type="http://schemas.openxmlformats.org/officeDocument/2006/relationships/hyperlink" Target="https://tsico.com/learn/collections/placement-to-close/" TargetMode="External" Id="rId9"/><Relationship Type="http://schemas.openxmlformats.org/officeDocument/2006/relationships/hyperlink" Target="https://tsico.com/trust/" TargetMode="External" Id="rId10"/><Relationship Type="http://schemas.openxmlformats.org/officeDocument/2006/relationships/hyperlink" Target="https://tsico.com/trust/" TargetMode="External" Id="rId11"/><Relationship Type="http://schemas.openxmlformats.org/officeDocument/2006/relationships/hyperlink" Target="https://tsico.com/trust/" TargetMode="External" Id="rId12"/><Relationship Type="http://schemas.openxmlformats.org/officeDocument/2006/relationships/hyperlink" Target="https://tsico.com/learn/collections/data-at-contract-end/" TargetMode="External" Id="rId13"/><Relationship Type="http://schemas.openxmlformats.org/officeDocument/2006/relationships/hyperlink" Target="https://tsico.com/trust/" TargetMode="External" Id="rId14"/><Relationship Type="http://schemas.openxmlformats.org/officeDocument/2006/relationships/hyperlink" Target="https://tsico.com/learn/collections/placement-to-close/" TargetMode="External" Id="rId15"/><Relationship Type="http://schemas.openxmlformats.org/officeDocument/2006/relationships/hyperlink" Target="https://tsico.com/learn/collections/placement-to-close/" TargetMode="External" Id="rId16"/><Relationship Type="http://schemas.openxmlformats.org/officeDocument/2006/relationships/hyperlink" Target="https://tsico.com/learn/collections/placement-to-close/" TargetMode="External" Id="rId17"/><Relationship Type="http://schemas.openxmlformats.org/officeDocument/2006/relationships/hyperlink" Target="https://tsico.com/learn/collections/placement-to-close/" TargetMode="External" Id="rId18"/><Relationship Type="http://schemas.openxmlformats.org/officeDocument/2006/relationships/hyperlink" Target="https://tsico.com/learn/collections/placement-to-close/" TargetMode="External" Id="rId19"/><Relationship Type="http://schemas.openxmlformats.org/officeDocument/2006/relationships/hyperlink" Target="https://tsico.com/learn/collections/call-monitoring-and-quality/" TargetMode="External" Id="rId20"/><Relationship Type="http://schemas.openxmlformats.org/officeDocument/2006/relationships/hyperlink" Target="https://tsico.com/learn/collections/call-monitoring-and-quality/" TargetMode="External" Id="rId21"/><Relationship Type="http://schemas.openxmlformats.org/officeDocument/2006/relationships/hyperlink" Target="https://tsico.com/trust/" TargetMode="External" Id="rId22"/><Relationship Type="http://schemas.openxmlformats.org/officeDocument/2006/relationships/hyperlink" Target="https://tsico.com/trust/" TargetMode="External" Id="rId23"/><Relationship Type="http://schemas.openxmlformats.org/officeDocument/2006/relationships/hyperlink" Target="https://tsico.com/learn/collections/placement-to-close/" TargetMode="External" Id="rId24"/><Relationship Type="http://schemas.openxmlformats.org/officeDocument/2006/relationships/hyperlink" Target="https://tsico.com/learn/collections/placement-to-close/" TargetMode="External" Id="rId25"/><Relationship Type="http://schemas.openxmlformats.org/officeDocument/2006/relationships/hyperlink" Target="https://tsico.com/learn/collections/call-monitoring-and-quality/" TargetMode="External" Id="rId26"/><Relationship Type="http://schemas.openxmlformats.org/officeDocument/2006/relationships/hyperlink" Target="https://tsico.com/learn/collections/collection-agency-fees/" TargetMode="External" Id="rId27"/><Relationship Type="http://schemas.openxmlformats.org/officeDocument/2006/relationships/hyperlink" Target="https://tsico.com/learn/collections/collection-agency-fees/" TargetMode="External" Id="rId28"/><Relationship Type="http://schemas.openxmlformats.org/officeDocument/2006/relationships/hyperlink" Target="https://tsico.com/learn/collections/placement-to-close/" TargetMode="External" Id="rId29"/><Relationship Type="http://schemas.openxmlformats.org/officeDocument/2006/relationships/hyperlink" Target="https://tsico.com/learn/collections/placement-to-close/" TargetMode="External" Id="rId30"/></Relationships>
</file>

<file path=xl/worksheets/sheet1.xml><?xml version="1.0" encoding="utf-8"?>
<worksheet xmlns="http://schemas.openxmlformats.org/spreadsheetml/2006/main">
  <sheetPr>
    <outlinePr summaryBelow="1" summaryRight="1"/>
    <pageSetUpPr fitToPage="1"/>
  </sheetPr>
  <dimension ref="A1:B36"/>
  <sheetViews>
    <sheetView showGridLines="0" workbookViewId="0">
      <pane ySplit="1" topLeftCell="A2" activePane="bottomLeft" state="frozen"/>
      <selection pane="bottomLeft" activeCell="A1" sqref="A1"/>
    </sheetView>
  </sheetViews>
  <sheetFormatPr baseColWidth="8" defaultRowHeight="15"/>
  <cols>
    <col width="8" customWidth="1" min="1" max="1"/>
    <col width="110" customWidth="1" min="2" max="2"/>
  </cols>
  <sheetData>
    <row r="1">
      <c r="A1" s="1" t="inlineStr">
        <is>
          <t>Collection services RFP template</t>
        </is>
      </c>
    </row>
    <row r="2"/>
    <row r="3" ht="33" customHeight="1">
      <c r="A3" s="2" t="inlineStr">
        <is>
          <t>TSI (Transworld Systems Inc.) publishes this template, and TSI competes for the work it describes. Use it and change it as you like. It's written so you can score any vendor, TSI included.</t>
        </is>
      </c>
    </row>
    <row r="4" ht="33" customHeight="1">
      <c r="A4" s="2" t="inlineStr">
        <is>
          <t>This template is a starting point, current as of Nov 5, 2026. It isn't legal advice. Change it to fit your needs, and have your own counsel review any contract terms before you use them.</t>
        </is>
      </c>
    </row>
    <row r="5"/>
    <row r="6">
      <c r="A6" s="3" t="inlineStr">
        <is>
          <t>How to use it</t>
        </is>
      </c>
    </row>
    <row r="7" ht="33" customHeight="1">
      <c r="A7" s="4" t="n">
        <v>1</v>
      </c>
      <c r="B7" s="2" t="inlineStr">
        <is>
          <t>Set your weights on the Criteria tab. They must total 100, and the check under the table tells you when they do. Set a weight to 0 to drop a criterion, or add up to 2 of your own in the blank rows.</t>
        </is>
      </c>
    </row>
    <row r="8" ht="48" customHeight="1">
      <c r="A8" s="4" t="n">
        <v>2</v>
      </c>
      <c r="B8" s="2" t="inlineStr">
        <is>
          <t>Edit the gates and questions to fit your portfolio. Delete questions you don't need, and add your own in the blank rows at the end of the Questions tab. Give each question a criterion code from the Criteria tab so it's scored under that criterion.</t>
        </is>
      </c>
    </row>
    <row r="9" ht="33" customHeight="1">
      <c r="A9" s="4" t="n">
        <v>3</v>
      </c>
      <c r="B9" s="2" t="inlineStr">
        <is>
          <t>Copy the questions and the evidence to request into your RFP document. Keep the strong-answer column for your scorers.</t>
        </is>
      </c>
    </row>
    <row r="10" ht="33" customHeight="1">
      <c r="A10" s="4" t="n">
        <v>4</v>
      </c>
      <c r="B10" s="2" t="inlineStr">
        <is>
          <t>When responses arrive, type each agency's name in the yellow cells at the top of the Gates tab, then mark each gate Yes or No. An agency with a No stops there.</t>
        </is>
      </c>
    </row>
    <row r="11" ht="33" customHeight="1">
      <c r="A11" s="4" t="n">
        <v>5</v>
      </c>
      <c r="B11" s="2" t="inlineStr">
        <is>
          <t>Score each answer from 0 to 5 in that agency's column on the Questions tab, using the scale below. Leave a cell blank if the question doesn't apply; blanks aren't averaged.</t>
        </is>
      </c>
    </row>
    <row r="12" ht="33" customHeight="1">
      <c r="A12" s="4" t="n">
        <v>6</v>
      </c>
      <c r="B12" s="2" t="inlineStr">
        <is>
          <t>Read the Scoring tab. It averages each agency's scores by criterion, weights them and totals them out of 100. Nothing on that tab needs typing.</t>
        </is>
      </c>
    </row>
    <row r="13" ht="48" customHeight="1">
      <c r="A13" s="4" t="n">
        <v>7</v>
      </c>
      <c r="B13" s="2" t="inlineStr">
        <is>
          <t>Have each scorer work alone in their own copy first. Then meet as a panel, settle any gap of 2 or more points with the evidence in hand, and record the agreed score and the reason in the Notes column. That record is what you'll show an auditor.</t>
        </is>
      </c>
    </row>
    <row r="14"/>
    <row r="15">
      <c r="A15" s="3" t="inlineStr">
        <is>
          <t>Scoring scale</t>
        </is>
      </c>
    </row>
    <row r="16">
      <c r="A16" s="5" t="inlineStr">
        <is>
          <t>Score</t>
        </is>
      </c>
      <c r="B16" s="5" t="inlineStr">
        <is>
          <t>Meaning</t>
        </is>
      </c>
    </row>
    <row r="17">
      <c r="A17" s="6" t="n">
        <v>0</v>
      </c>
      <c r="B17" s="7" t="inlineStr">
        <is>
          <t>No answer, or declined</t>
        </is>
      </c>
    </row>
    <row r="18">
      <c r="A18" s="6" t="n">
        <v>1</v>
      </c>
      <c r="B18" s="7" t="inlineStr">
        <is>
          <t>Claim only, with no detail or evidence</t>
        </is>
      </c>
    </row>
    <row r="19">
      <c r="A19" s="6" t="n">
        <v>2</v>
      </c>
      <c r="B19" s="7" t="inlineStr">
        <is>
          <t>Partial: some detail, key parts missing</t>
        </is>
      </c>
    </row>
    <row r="20">
      <c r="A20" s="6" t="n">
        <v>3</v>
      </c>
      <c r="B20" s="7" t="inlineStr">
        <is>
          <t>Meets the requirement, with some evidence</t>
        </is>
      </c>
    </row>
    <row r="21">
      <c r="A21" s="6" t="n">
        <v>4</v>
      </c>
      <c r="B21" s="7" t="inlineStr">
        <is>
          <t>Strong: complete, with evidence you can check (documents, samples, reports)</t>
        </is>
      </c>
    </row>
    <row r="22">
      <c r="A22" s="6" t="n">
        <v>5</v>
      </c>
      <c r="B22" s="7" t="inlineStr">
        <is>
          <t>Exceeds: checked evidence plus a commitment you can write into the contract</t>
        </is>
      </c>
    </row>
    <row r="23"/>
    <row r="24">
      <c r="A24" s="3" t="inlineStr">
        <is>
          <t>How the math works</t>
        </is>
      </c>
    </row>
    <row r="25" ht="48" customHeight="1">
      <c r="A25" s="2" t="inlineStr">
        <is>
          <t>Criterion points = weight × (average score ÷ 5). An agency that scores 5 on every question earns every criterion's full weight, for 100 points. A criterion with no scores adds nothing, so check the "Criteria scored" row on the Scoring tab before you compare totals.</t>
        </is>
      </c>
    </row>
    <row r="26"/>
    <row r="27">
      <c r="A27" s="3" t="inlineStr">
        <is>
          <t>Which cells to fill in</t>
        </is>
      </c>
    </row>
    <row r="28" ht="33" customHeight="1">
      <c r="A28" s="2" t="inlineStr">
        <is>
          <t>Yellow cells are for your entries. Gray cells calculate. The workbook uses plain formulas only (SUM, COUNT, COUNTIF, COUNTIFS, AVERAGEIF, RANK, INDEX and MATCH), so it works in Excel, Excel for the web and SharePoint.</t>
        </is>
      </c>
    </row>
    <row r="29"/>
    <row r="30">
      <c r="A30" s="3" t="inlineStr">
        <is>
          <t>TSI's own answers</t>
        </is>
      </c>
    </row>
    <row r="31" ht="48" customHeight="1">
      <c r="A31" s="2" t="inlineStr">
        <is>
          <t>The last column on the Criteria tab, and the "TSI's published answer" column on the Questions tab, link to the pages where TSI publishes its own answers, so you can check them before you invite TSI. The guide that goes with this template, including how to add TSI to your invite list, is here:</t>
        </is>
      </c>
    </row>
    <row r="32">
      <c r="A32" s="8" t="inlineStr">
        <is>
          <t>https://tsico.com/learn/collections/collection-services-rfp/</t>
        </is>
      </c>
    </row>
    <row r="33"/>
    <row r="34">
      <c r="A34" s="3" t="inlineStr">
        <is>
          <t>Healthcare buyers</t>
        </is>
      </c>
    </row>
    <row r="35" ht="33" customHeight="1">
      <c r="A35" s="2" t="inlineStr">
        <is>
          <t>Hospitals and health systems buying early-out or bad-debt services should use the early-out and bad-debt vendor RFP template, which adds 501(r), HIPAA and patient-billing questions. It's here:</t>
        </is>
      </c>
    </row>
    <row r="36">
      <c r="A36" s="8" t="inlineStr">
        <is>
          <t>https://tsico.com/learn/revenue-cycle/early-out-bad-debt-vendor-rfp/</t>
        </is>
      </c>
    </row>
  </sheetData>
  <mergeCells count="8">
    <mergeCell ref="A4:B4"/>
    <mergeCell ref="A25:B25"/>
    <mergeCell ref="A28:B28"/>
    <mergeCell ref="A32:B32"/>
    <mergeCell ref="A36:B36"/>
    <mergeCell ref="A31:B31"/>
    <mergeCell ref="A3:B3"/>
    <mergeCell ref="A35:B35"/>
  </mergeCells>
  <hyperlinks>
    <hyperlink xmlns:r="http://schemas.openxmlformats.org/officeDocument/2006/relationships" ref="A32" r:id="rId1"/>
    <hyperlink xmlns:r="http://schemas.openxmlformats.org/officeDocument/2006/relationships" ref="A36" r:id="rId2"/>
  </hyperlink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G13"/>
  <sheetViews>
    <sheetView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70" customWidth="1" min="2" max="2"/>
    <col width="16" customWidth="1" min="3" max="3"/>
    <col width="16" customWidth="1" min="4" max="4"/>
    <col width="16" customWidth="1" min="5" max="5"/>
    <col width="16" customWidth="1" min="6" max="6"/>
    <col width="16" customWidth="1" min="7" max="7"/>
  </cols>
  <sheetData>
    <row r="1">
      <c r="A1" s="9" t="inlineStr">
        <is>
          <t>Pass/fail gates</t>
        </is>
      </c>
    </row>
    <row r="2" ht="33" customHeight="1">
      <c r="A2" s="2" t="inlineStr">
        <is>
          <t>Type each agency's name in the yellow cells in row 4. Then mark each gate Yes or No. An agency with any No fails; its scores still calculate, and the Scoring tab shows the gate result.</t>
        </is>
      </c>
    </row>
    <row r="3"/>
    <row r="4">
      <c r="A4" s="5" t="inlineStr">
        <is>
          <t>#</t>
        </is>
      </c>
      <c r="B4" s="5" t="inlineStr">
        <is>
          <t>Gate</t>
        </is>
      </c>
      <c r="C4" s="10" t="inlineStr">
        <is>
          <t>Agency 1</t>
        </is>
      </c>
      <c r="D4" s="10" t="inlineStr">
        <is>
          <t>Agency 2</t>
        </is>
      </c>
      <c r="E4" s="10" t="inlineStr">
        <is>
          <t>Agency 3</t>
        </is>
      </c>
      <c r="F4" s="10" t="inlineStr">
        <is>
          <t>Agency 4</t>
        </is>
      </c>
      <c r="G4" s="10" t="inlineStr">
        <is>
          <t>Agency 5</t>
        </is>
      </c>
    </row>
    <row r="5" ht="33" customHeight="1">
      <c r="A5" s="6" t="n">
        <v>1</v>
      </c>
      <c r="B5" s="7" t="inlineStr">
        <is>
          <t>Licensed or registered wherever your consumers live and the law requires it, with a full license inventory</t>
        </is>
      </c>
      <c r="C5" s="11" t="n"/>
      <c r="D5" s="11" t="n"/>
      <c r="E5" s="11" t="n"/>
      <c r="F5" s="11" t="n"/>
      <c r="G5" s="11" t="n"/>
    </row>
    <row r="6" ht="33" customHeight="1">
      <c r="A6" s="6" t="n">
        <v>2</v>
      </c>
      <c r="B6" s="7" t="inlineStr">
        <is>
          <t>Every regulatory order, consent agreement, settlement and pending lawsuit disclosed, with dates</t>
        </is>
      </c>
      <c r="C6" s="11" t="n"/>
      <c r="D6" s="11" t="n"/>
      <c r="E6" s="11" t="n"/>
      <c r="F6" s="11" t="n"/>
      <c r="G6" s="11" t="n"/>
    </row>
    <row r="7" ht="18" customHeight="1">
      <c r="A7" s="6" t="n">
        <v>3</v>
      </c>
      <c r="B7" s="7" t="inlineStr">
        <is>
          <t>Willing to sign your confidentiality and data-security terms</t>
        </is>
      </c>
      <c r="C7" s="11" t="n"/>
      <c r="D7" s="11" t="n"/>
      <c r="E7" s="11" t="n"/>
      <c r="F7" s="11" t="n"/>
      <c r="G7" s="11" t="n"/>
    </row>
    <row r="8" ht="18" customHeight="1">
      <c r="A8" s="6" t="n">
        <v>4</v>
      </c>
      <c r="B8" s="7" t="inlineStr">
        <is>
          <t>Insurance and bonds at the levels you set</t>
        </is>
      </c>
      <c r="C8" s="11" t="n"/>
      <c r="D8" s="11" t="n"/>
      <c r="E8" s="11" t="n"/>
      <c r="F8" s="11" t="n"/>
      <c r="G8" s="11" t="n"/>
    </row>
    <row r="9" ht="18" customHeight="1">
      <c r="A9" s="6" t="n">
        <v>5</v>
      </c>
      <c r="B9" s="7" t="inlineStr">
        <is>
          <t>Current independent security audit reports, with scope and dates</t>
        </is>
      </c>
      <c r="C9" s="11" t="n"/>
      <c r="D9" s="11" t="n"/>
      <c r="E9" s="11" t="n"/>
      <c r="F9" s="11" t="n"/>
      <c r="G9" s="11" t="n"/>
    </row>
    <row r="10" ht="18" customHeight="1">
      <c r="A10" s="6" t="n">
        <v>6</v>
      </c>
      <c r="B10" s="7" t="inlineStr">
        <is>
          <t>References from clients with portfolios like yours</t>
        </is>
      </c>
      <c r="C10" s="11" t="n"/>
      <c r="D10" s="11" t="n"/>
      <c r="E10" s="11" t="n"/>
      <c r="F10" s="11" t="n"/>
      <c r="G10" s="11" t="n"/>
    </row>
    <row r="11" ht="33" customHeight="1">
      <c r="A11" s="6" t="n">
        <v>7</v>
      </c>
      <c r="B11" s="7" t="inlineStr">
        <is>
          <t>Financial statements or a rating showing the agency can carry the contract</t>
        </is>
      </c>
      <c r="C11" s="11" t="n"/>
      <c r="D11" s="11" t="n"/>
      <c r="E11" s="11" t="n"/>
      <c r="F11" s="11" t="n"/>
      <c r="G11" s="11" t="n"/>
    </row>
    <row r="12"/>
    <row r="13" ht="33" customHeight="1">
      <c r="B13" s="12" t="inlineStr">
        <is>
          <t>Gate result</t>
        </is>
      </c>
      <c r="C13" s="13">
        <f>IF(COUNTIF(C5:C11,"No")&gt;0,"Failed a gate",IF(COUNTIF(C5:C11,"Yes")=ROWS(C5:C11),"Passed all gates","Incomplete"))</f>
        <v/>
      </c>
      <c r="D13" s="13">
        <f>IF(COUNTIF(D5:D11,"No")&gt;0,"Failed a gate",IF(COUNTIF(D5:D11,"Yes")=ROWS(D5:D11),"Passed all gates","Incomplete"))</f>
        <v/>
      </c>
      <c r="E13" s="13">
        <f>IF(COUNTIF(E5:E11,"No")&gt;0,"Failed a gate",IF(COUNTIF(E5:E11,"Yes")=ROWS(E5:E11),"Passed all gates","Incomplete"))</f>
        <v/>
      </c>
      <c r="F13" s="13">
        <f>IF(COUNTIF(F5:F11,"No")&gt;0,"Failed a gate",IF(COUNTIF(F5:F11,"Yes")=ROWS(F5:F11),"Passed all gates","Incomplete"))</f>
        <v/>
      </c>
      <c r="G13" s="13">
        <f>IF(COUNTIF(G5:G11,"No")&gt;0,"Failed a gate",IF(COUNTIF(G5:G11,"Yes")=ROWS(G5:G11),"Passed all gates","Incomplete"))</f>
        <v/>
      </c>
    </row>
  </sheetData>
  <mergeCells count="1">
    <mergeCell ref="A2:G2"/>
  </mergeCells>
  <dataValidations count="1">
    <dataValidation sqref="C5:G11" showDropDown="0" showInputMessage="0" showErrorMessage="1" allowBlank="1" errorTitle="Gate" error="Choose Yes or No, or leave the cell blank." promptTitle="Gate" prompt="Yes or No" type="list">
      <formula1>"Yes,No"</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6"/>
  <sheetViews>
    <sheetView workbookViewId="0">
      <pane ySplit="4" topLeftCell="A5" activePane="bottomLeft" state="frozen"/>
      <selection pane="bottomLeft" activeCell="A1" sqref="A1"/>
    </sheetView>
  </sheetViews>
  <sheetFormatPr baseColWidth="8" defaultRowHeight="15"/>
  <cols>
    <col width="7" customWidth="1" min="1" max="1"/>
    <col width="36" customWidth="1" min="2" max="2"/>
    <col width="60" customWidth="1" min="3" max="3"/>
    <col width="12" customWidth="1" min="4" max="4"/>
    <col width="34" customWidth="1" min="5" max="5"/>
  </cols>
  <sheetData>
    <row r="1">
      <c r="A1" s="9" t="inlineStr">
        <is>
          <t>Criteria and weights</t>
        </is>
      </c>
    </row>
    <row r="2" ht="33" customHeight="1">
      <c r="A2" s="2" t="inlineStr">
        <is>
          <t>Change any weight in the yellow cells. Weights must total 100. Set a weight to 0 to drop a criterion. To add a criterion, fill in a blank row: give it a new code and use that code on the Questions tab.</t>
        </is>
      </c>
    </row>
    <row r="3"/>
    <row r="4">
      <c r="A4" s="5" t="inlineStr">
        <is>
          <t>Code</t>
        </is>
      </c>
      <c r="B4" s="5" t="inlineStr">
        <is>
          <t>Criterion</t>
        </is>
      </c>
      <c r="C4" s="5" t="inlineStr">
        <is>
          <t>What it covers</t>
        </is>
      </c>
      <c r="D4" s="5" t="inlineStr">
        <is>
          <t>Weight</t>
        </is>
      </c>
      <c r="E4" s="5" t="inlineStr">
        <is>
          <t>TSI's published answer</t>
        </is>
      </c>
    </row>
    <row r="5" ht="48" customHeight="1">
      <c r="A5" s="6" t="inlineStr">
        <is>
          <t>C1</t>
        </is>
      </c>
      <c r="B5" s="7" t="inlineStr">
        <is>
          <t>Compliance management and regulatory record</t>
        </is>
      </c>
      <c r="C5" s="7" t="inlineStr">
        <is>
          <t>Who owns compliance and where it reports; orders and remediation; rule-change tracking; consent and call limits; licensing; model governance</t>
        </is>
      </c>
      <c r="D5" s="14" t="n">
        <v>20</v>
      </c>
      <c r="E5" s="15" t="inlineStr">
        <is>
          <t>TSI company facts</t>
        </is>
      </c>
    </row>
    <row r="6" ht="48" customHeight="1">
      <c r="A6" s="6" t="inlineStr">
        <is>
          <t>C2</t>
        </is>
      </c>
      <c r="B6" s="7" t="inlineStr">
        <is>
          <t>Recovery performance and net-back</t>
        </is>
      </c>
      <c r="C6" s="7" t="inlineStr">
        <is>
          <t>Liquidation by placement month, gross and net of fees; segmentation; measurement against other agencies; contact and resolution rates</t>
        </is>
      </c>
      <c r="D6" s="14" t="n">
        <v>20</v>
      </c>
      <c r="E6" s="15" t="inlineStr">
        <is>
          <t>Collection agency fees and net-back</t>
        </is>
      </c>
    </row>
    <row r="7" ht="33" customHeight="1">
      <c r="A7" s="6" t="inlineStr">
        <is>
          <t>C3</t>
        </is>
      </c>
      <c r="B7" s="7" t="inlineStr">
        <is>
          <t>Data security and privacy</t>
        </is>
      </c>
      <c r="C7" s="7" t="inlineStr">
        <is>
          <t>Audit reports; data locations; offshore and subcontractor access; breach notice; data at contract end</t>
        </is>
      </c>
      <c r="D7" s="14" t="n">
        <v>15</v>
      </c>
      <c r="E7" s="15" t="inlineStr">
        <is>
          <t>TSI trust center</t>
        </is>
      </c>
    </row>
    <row r="8" ht="33" customHeight="1">
      <c r="A8" s="6" t="inlineStr">
        <is>
          <t>C4</t>
        </is>
      </c>
      <c r="B8" s="7" t="inlineStr">
        <is>
          <t>Account workflow and controls</t>
        </is>
      </c>
      <c r="C8" s="7" t="inlineStr">
        <is>
          <t>Placement to close: notices, holds, credit reporting, settlements, recalls, remittance</t>
        </is>
      </c>
      <c r="D8" s="14" t="n">
        <v>10</v>
      </c>
      <c r="E8" s="15" t="inlineStr">
        <is>
          <t>How an account moves from placement to close</t>
        </is>
      </c>
    </row>
    <row r="9" ht="33" customHeight="1">
      <c r="A9" s="6" t="inlineStr">
        <is>
          <t>C5</t>
        </is>
      </c>
      <c r="B9" s="7" t="inlineStr">
        <is>
          <t>Call quality, complaints and consumer treatment</t>
        </is>
      </c>
      <c r="C9" s="7" t="inlineStr">
        <is>
          <t>Recording, human scoring, consequences, complaint handling and rates, language access and hardship</t>
        </is>
      </c>
      <c r="D9" s="14" t="n">
        <v>10</v>
      </c>
      <c r="E9" s="15" t="inlineStr">
        <is>
          <t>How collection calls are monitored and scored</t>
        </is>
      </c>
    </row>
    <row r="10" ht="33" customHeight="1">
      <c r="A10" s="6" t="inlineStr">
        <is>
          <t>C6</t>
        </is>
      </c>
      <c r="B10" s="7" t="inlineStr">
        <is>
          <t>Reporting, oversight and technology</t>
        </is>
      </c>
      <c r="C10" s="7" t="inlineStr">
        <is>
          <t>Reports, portal, file exchange, audit rights</t>
        </is>
      </c>
      <c r="D10" s="14" t="n">
        <v>10</v>
      </c>
      <c r="E10" s="15" t="inlineStr">
        <is>
          <t>How an account moves from placement to close</t>
        </is>
      </c>
    </row>
    <row r="11" ht="33" customHeight="1">
      <c r="A11" s="6" t="inlineStr">
        <is>
          <t>C7</t>
        </is>
      </c>
      <c r="B11" s="7" t="inlineStr">
        <is>
          <t>Pricing and commercial terms</t>
        </is>
      </c>
      <c r="C11" s="7" t="inlineStr">
        <is>
          <t>Rates by segment, costs outside the rate, settlement and recall fees, termination terms</t>
        </is>
      </c>
      <c r="D11" s="14" t="n">
        <v>10</v>
      </c>
      <c r="E11" s="15" t="inlineStr">
        <is>
          <t>Collection agency fees and net-back</t>
        </is>
      </c>
    </row>
    <row r="12" ht="33" customHeight="1">
      <c r="A12" s="6" t="inlineStr">
        <is>
          <t>C8</t>
        </is>
      </c>
      <c r="B12" s="7" t="inlineStr">
        <is>
          <t>Implementation, transition and exit</t>
        </is>
      </c>
      <c r="C12" s="7" t="inlineStr">
        <is>
          <t>Plan to first placement, handover from an incumbent, exit and data return</t>
        </is>
      </c>
      <c r="D12" s="14" t="n">
        <v>5</v>
      </c>
      <c r="E12" s="15" t="inlineStr">
        <is>
          <t>Your data at contract end</t>
        </is>
      </c>
    </row>
    <row r="13" ht="18" customHeight="1">
      <c r="A13" s="14" t="n"/>
      <c r="B13" s="16" t="n"/>
      <c r="C13" s="16" t="n"/>
      <c r="D13" s="14" t="n"/>
      <c r="E13" s="7" t="n"/>
    </row>
    <row r="14" ht="18" customHeight="1">
      <c r="A14" s="14" t="n"/>
      <c r="B14" s="16" t="n"/>
      <c r="C14" s="16" t="n"/>
      <c r="D14" s="14" t="n"/>
      <c r="E14" s="7" t="n"/>
    </row>
    <row r="15">
      <c r="B15" s="17" t="inlineStr">
        <is>
          <t>Total</t>
        </is>
      </c>
      <c r="D15" s="18">
        <f>SUM(D5:D14)</f>
        <v/>
      </c>
    </row>
    <row r="16">
      <c r="B16" s="17" t="inlineStr">
        <is>
          <t>Check</t>
        </is>
      </c>
      <c r="D16" s="19">
        <f>IF(D15=100,"Weights total 100","Weights total "&amp;D15&amp;"; adjust to 100")</f>
        <v/>
      </c>
    </row>
  </sheetData>
  <mergeCells count="1">
    <mergeCell ref="A2:E2"/>
  </mergeCells>
  <dataValidations count="1">
    <dataValidation sqref="D5:D14" showDropDown="0" showInputMessage="0" showErrorMessage="1" allowBlank="1" errorTitle="Weight" error="Enter a whole number from 0 to 100." type="whole" operator="between">
      <formula1>0</formula1>
      <formula2>100</formula2>
    </dataValidation>
  </dataValidations>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0" r:id="rId6"/>
    <hyperlink xmlns:r="http://schemas.openxmlformats.org/officeDocument/2006/relationships" ref="E11" r:id="rId7"/>
    <hyperlink xmlns:r="http://schemas.openxmlformats.org/officeDocument/2006/relationships" ref="E12" r:id="rId8"/>
  </hyperlink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M54"/>
  <sheetViews>
    <sheetView workbookViewId="0">
      <pane xSplit="4" ySplit="4" topLeftCell="E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7" customWidth="1" min="2" max="2"/>
    <col width="22" customWidth="1" min="3" max="3"/>
    <col width="50" customWidth="1" min="4" max="4"/>
    <col width="50" customWidth="1" min="5" max="5"/>
    <col width="12" customWidth="1" min="6" max="6"/>
    <col width="12" customWidth="1" min="7" max="7"/>
    <col width="12" customWidth="1" min="8" max="8"/>
    <col width="12" customWidth="1" min="9" max="9"/>
    <col width="12" customWidth="1" min="10" max="10"/>
    <col width="32" customWidth="1" min="11" max="11"/>
    <col width="30" customWidth="1" min="12" max="12"/>
    <col width="30" customWidth="1" min="13" max="13"/>
  </cols>
  <sheetData>
    <row r="1">
      <c r="A1" s="9" t="inlineStr">
        <is>
          <t>Model questions and scores</t>
        </is>
      </c>
    </row>
    <row r="2" ht="33" customHeight="1">
      <c r="A2" s="2" t="inlineStr">
        <is>
          <t>Score each answer 0 to 5 in the yellow cells, one column per agency (names come from the Gates tab). Leave a cell blank if the question doesn't apply. Add your own questions in the blank rows at the end, with a criterion code.</t>
        </is>
      </c>
    </row>
    <row r="3"/>
    <row r="4">
      <c r="A4" s="5" t="inlineStr">
        <is>
          <t>#</t>
        </is>
      </c>
      <c r="B4" s="5" t="inlineStr">
        <is>
          <t>Code</t>
        </is>
      </c>
      <c r="C4" s="5" t="inlineStr">
        <is>
          <t>Criterion</t>
        </is>
      </c>
      <c r="D4" s="5" t="inlineStr">
        <is>
          <t>Question</t>
        </is>
      </c>
      <c r="E4" s="5" t="inlineStr">
        <is>
          <t>What a strong answer shows</t>
        </is>
      </c>
      <c r="F4" s="5">
        <f>IF(Gates!C$4="","Agency 1",Gates!C$4)</f>
        <v/>
      </c>
      <c r="G4" s="5">
        <f>IF(Gates!D$4="","Agency 2",Gates!D$4)</f>
        <v/>
      </c>
      <c r="H4" s="5">
        <f>IF(Gates!E$4="","Agency 3",Gates!E$4)</f>
        <v/>
      </c>
      <c r="I4" s="5">
        <f>IF(Gates!F$4="","Agency 4",Gates!F$4)</f>
        <v/>
      </c>
      <c r="J4" s="5">
        <f>IF(Gates!G$4="","Agency 5",Gates!G$4)</f>
        <v/>
      </c>
      <c r="K4" s="5" t="inlineStr">
        <is>
          <t>Evidence to request</t>
        </is>
      </c>
      <c r="L4" s="5" t="inlineStr">
        <is>
          <t>TSI's published answer</t>
        </is>
      </c>
      <c r="M4" s="5" t="inlineStr">
        <is>
          <t>Notes</t>
        </is>
      </c>
    </row>
    <row r="5" ht="63" customHeight="1">
      <c r="A5" s="6" t="n">
        <v>1</v>
      </c>
      <c r="B5" s="6" t="inlineStr">
        <is>
          <t>C1</t>
        </is>
      </c>
      <c r="C5" s="20">
        <f>IF(B5="","",IFERROR(INDEX(Criteria!$B$5:$B$14,MATCH(B5,Criteria!$A$5:$A$14,0)),"Code not on the Criteria tab"))</f>
        <v/>
      </c>
      <c r="D5" s="7" t="inlineStr">
        <is>
          <t>Describe your compliance management system: who owns it, who that person reports to, and how findings reach your board.</t>
        </is>
      </c>
      <c r="E5" s="7" t="inlineStr">
        <is>
          <t>A compliance leader independent of operations; board or board-committee reporting; written policies; an annual compliance risk assessment; a testing calendar; 2 or 3 examples of findings closed.</t>
        </is>
      </c>
      <c r="F5" s="14" t="n"/>
      <c r="G5" s="14" t="n"/>
      <c r="H5" s="14" t="n"/>
      <c r="I5" s="14" t="n"/>
      <c r="J5" s="14" t="n"/>
      <c r="K5" s="7" t="inlineStr">
        <is>
          <t>Compliance org chart; committee reporting calendar; summary of the last risk assessment</t>
        </is>
      </c>
      <c r="L5" s="15" t="inlineStr">
        <is>
          <t>TSI company facts</t>
        </is>
      </c>
      <c r="M5" s="7" t="n"/>
    </row>
    <row r="6" ht="63" customHeight="1">
      <c r="A6" s="6" t="n">
        <v>2</v>
      </c>
      <c r="B6" s="6" t="inlineStr">
        <is>
          <t>C1</t>
        </is>
      </c>
      <c r="C6" s="20">
        <f>IF(B6="","",IFERROR(INDEX(Criteria!$B$5:$B$14,MATCH(B6,Criteria!$A$5:$A$14,0)),"Code not on the Criteria tab"))</f>
        <v/>
      </c>
      <c r="D6" s="7" t="inlineStr">
        <is>
          <t>List every regulatory order, consent agreement, settlement and pending lawsuit in the last 10 years, with what changed after each.</t>
        </is>
      </c>
      <c r="E6" s="7" t="inlineStr">
        <is>
          <t>A complete, dated list with the regulator or court, a copy or link, the remediation and the current status. "None material" only with a definition of material.</t>
        </is>
      </c>
      <c r="F6" s="14" t="n"/>
      <c r="G6" s="14" t="n"/>
      <c r="H6" s="14" t="n"/>
      <c r="I6" s="14" t="n"/>
      <c r="J6" s="14" t="n"/>
      <c r="K6" s="7" t="inlineStr">
        <is>
          <t>Copies of orders and assurances; litigation schedule</t>
        </is>
      </c>
      <c r="L6" s="15" t="inlineStr">
        <is>
          <t>TSI company facts</t>
        </is>
      </c>
      <c r="M6" s="7" t="n"/>
    </row>
    <row r="7" ht="48" customHeight="1">
      <c r="A7" s="6" t="n">
        <v>3</v>
      </c>
      <c r="B7" s="6" t="inlineStr">
        <is>
          <t>C1</t>
        </is>
      </c>
      <c r="C7" s="20">
        <f>IF(B7="","",IFERROR(INDEX(Criteria!$B$5:$B$14,MATCH(B7,Criteria!$A$5:$A$14,0)),"Code not on the Criteria tab"))</f>
        <v/>
      </c>
      <c r="D7" s="7" t="inlineStr">
        <is>
          <t>How do you track rule changes and put them into operation? Give one example from the last 12 months.</t>
        </is>
      </c>
      <c r="E7" s="7" t="inlineStr">
        <is>
          <t>A named regulatory change function and a dated example from notice to go-live, covering training, system changes and testing after launch.</t>
        </is>
      </c>
      <c r="F7" s="14" t="n"/>
      <c r="G7" s="14" t="n"/>
      <c r="H7" s="14" t="n"/>
      <c r="I7" s="14" t="n"/>
      <c r="J7" s="14" t="n"/>
      <c r="K7" s="7" t="inlineStr">
        <is>
          <t>Change log excerpt; the example's rollout plan</t>
        </is>
      </c>
      <c r="L7" s="15" t="inlineStr">
        <is>
          <t>Reg F call limits</t>
        </is>
      </c>
      <c r="M7" s="7" t="n"/>
    </row>
    <row r="8" ht="48" customHeight="1">
      <c r="A8" s="6" t="n">
        <v>4</v>
      </c>
      <c r="B8" s="6" t="inlineStr">
        <is>
          <t>C1</t>
        </is>
      </c>
      <c r="C8" s="20">
        <f>IF(B8="","",IFERROR(INDEX(Criteria!$B$5:$B$14,MATCH(B8,Criteria!$A$5:$A$14,0)),"Code not on the Criteria tab"))</f>
        <v/>
      </c>
      <c r="D8" s="7" t="inlineStr">
        <is>
          <t>How do you enforce call-frequency limits and honor consent revocation across calls, texts and email?</t>
        </is>
      </c>
      <c r="E8" s="7" t="inlineStr">
        <is>
          <t>Limits enforced by the system and counted the way the rule counts them; revocation honored in every channel within a stated time; an audit trail.</t>
        </is>
      </c>
      <c r="F8" s="14" t="n"/>
      <c r="G8" s="14" t="n"/>
      <c r="H8" s="14" t="n"/>
      <c r="I8" s="14" t="n"/>
      <c r="J8" s="14" t="n"/>
      <c r="K8" s="7" t="inlineStr">
        <is>
          <t>Dialer and messaging rule settings; revocation turnaround report</t>
        </is>
      </c>
      <c r="L8" s="15" t="inlineStr">
        <is>
          <t>Reg F call limits</t>
        </is>
      </c>
      <c r="M8" s="7" t="n"/>
    </row>
    <row r="9" ht="48" customHeight="1">
      <c r="A9" s="6" t="n">
        <v>5</v>
      </c>
      <c r="B9" s="6" t="inlineStr">
        <is>
          <t>C1</t>
        </is>
      </c>
      <c r="C9" s="20">
        <f>IF(B9="","",IFERROR(INDEX(Criteria!$B$5:$B$14,MATCH(B9,Criteria!$A$5:$A$14,0)),"Code not on the Criteria tab"))</f>
        <v/>
      </c>
      <c r="D9" s="7" t="inlineStr">
        <is>
          <t>Describe how you obtain, renew and audit state, city and individual collector licenses.</t>
        </is>
      </c>
      <c r="E9" s="7" t="inlineStr">
        <is>
          <t>A named owner; a renewal calendar; reconciliation to regulator databases; collector credentials confirmed before accounts are assigned; scheduled audits.</t>
        </is>
      </c>
      <c r="F9" s="14" t="n"/>
      <c r="G9" s="14" t="n"/>
      <c r="H9" s="14" t="n"/>
      <c r="I9" s="14" t="n"/>
      <c r="J9" s="14" t="n"/>
      <c r="K9" s="7" t="inlineStr">
        <is>
          <t>License inventory with numbers, expiration dates and bonds</t>
        </is>
      </c>
      <c r="L9" s="15" t="inlineStr">
        <is>
          <t>Collection agency licensing and how to verify it</t>
        </is>
      </c>
      <c r="M9" s="7" t="n"/>
    </row>
    <row r="10" ht="48" customHeight="1">
      <c r="A10" s="6" t="n">
        <v>6</v>
      </c>
      <c r="B10" s="6" t="inlineStr">
        <is>
          <t>C1</t>
        </is>
      </c>
      <c r="C10" s="20">
        <f>IF(B10="","",IFERROR(INDEX(Criteria!$B$5:$B$14,MATCH(B10,Criteria!$A$5:$A$14,0)),"Code not on the Criteria tab"))</f>
        <v/>
      </c>
      <c r="D10" s="7" t="inlineStr">
        <is>
          <t>If models score accounts or choose contact strategies, how do you explain, test and govern them?</t>
        </is>
      </c>
      <c r="E10" s="7" t="inlineStr">
        <is>
          <t>Can show why a given account got a given strategy; how often scores refresh; fairness or disparate-impact testing; human review; change control.</t>
        </is>
      </c>
      <c r="F10" s="14" t="n"/>
      <c r="G10" s="14" t="n"/>
      <c r="H10" s="14" t="n"/>
      <c r="I10" s="14" t="n"/>
      <c r="J10" s="14" t="n"/>
      <c r="K10" s="7" t="inlineStr">
        <is>
          <t>Model governance policy; latest test summary</t>
        </is>
      </c>
      <c r="L10" s="7" t="inlineStr">
        <is>
          <t>Request from TSI's RFP desk</t>
        </is>
      </c>
      <c r="M10" s="7" t="n"/>
    </row>
    <row r="11" ht="48" customHeight="1">
      <c r="A11" s="6" t="n">
        <v>7</v>
      </c>
      <c r="B11" s="6" t="inlineStr">
        <is>
          <t>C2</t>
        </is>
      </c>
      <c r="C11" s="20">
        <f>IF(B11="","",IFERROR(INDEX(Criteria!$B$5:$B$14,MATCH(B11,Criteria!$A$5:$A$14,0)),"Code not on the Criteria tab"))</f>
        <v/>
      </c>
      <c r="D11" s="7" t="inlineStr">
        <is>
          <t>Report liquidation by placement month for portfolios like ours, gross and net of fees, and define each measure.</t>
        </is>
      </c>
      <c r="E11" s="7" t="inlineStr">
        <is>
          <t>Vintage curves by month held, with definitions, sample size, time period, who calculated the figures and whether they were audited.</t>
        </is>
      </c>
      <c r="F11" s="14" t="n"/>
      <c r="G11" s="14" t="n"/>
      <c r="H11" s="14" t="n"/>
      <c r="I11" s="14" t="n"/>
      <c r="J11" s="14" t="n"/>
      <c r="K11" s="7" t="inlineStr">
        <is>
          <t>Anonymized vintage data; methodology note</t>
        </is>
      </c>
      <c r="L11" s="15" t="inlineStr">
        <is>
          <t>Collection agency fees and net-back</t>
        </is>
      </c>
      <c r="M11" s="7" t="n"/>
    </row>
    <row r="12" ht="48" customHeight="1">
      <c r="A12" s="6" t="n">
        <v>8</v>
      </c>
      <c r="B12" s="6" t="inlineStr">
        <is>
          <t>C2</t>
        </is>
      </c>
      <c r="C12" s="20">
        <f>IF(B12="","",IFERROR(INDEX(Criteria!$B$5:$B$14,MATCH(B12,Criteria!$A$5:$A$14,0)),"Code not on the Criteria tab"))</f>
        <v/>
      </c>
      <c r="D12" s="7" t="inlineStr">
        <is>
          <t>How would you segment our accounts, and what changes by segment?</t>
        </is>
      </c>
      <c r="E12" s="7" t="inlineStr">
        <is>
          <t>Segments built from our data (balance, age, prior placements, contact data), the treatment difference for each, and how that difference is tested.</t>
        </is>
      </c>
      <c r="F12" s="14" t="n"/>
      <c r="G12" s="14" t="n"/>
      <c r="H12" s="14" t="n"/>
      <c r="I12" s="14" t="n"/>
      <c r="J12" s="14" t="n"/>
      <c r="K12" s="7" t="inlineStr">
        <is>
          <t>Sample segmentation plan</t>
        </is>
      </c>
      <c r="L12" s="15" t="inlineStr">
        <is>
          <t>How an account moves from placement to close</t>
        </is>
      </c>
      <c r="M12" s="7" t="n"/>
    </row>
    <row r="13" ht="48" customHeight="1">
      <c r="A13" s="6" t="n">
        <v>9</v>
      </c>
      <c r="B13" s="6" t="inlineStr">
        <is>
          <t>C2</t>
        </is>
      </c>
      <c r="C13" s="20">
        <f>IF(B13="","",IFERROR(INDEX(Criteria!$B$5:$B$14,MATCH(B13,Criteria!$A$5:$A$14,0)),"Code not on the Criteria tab"))</f>
        <v/>
      </c>
      <c r="D13" s="7" t="inlineStr">
        <is>
          <t>How do you want to be measured against other agencies, and what happens if you trail?</t>
        </is>
      </c>
      <c r="E13" s="7" t="inlineStr">
        <is>
          <t>Agreement to side-by-side measurement on matched accounts, agreed measures and review dates, and remedies such as fewer placements.</t>
        </is>
      </c>
      <c r="F13" s="14" t="n"/>
      <c r="G13" s="14" t="n"/>
      <c r="H13" s="14" t="n"/>
      <c r="I13" s="14" t="n"/>
      <c r="J13" s="14" t="n"/>
      <c r="K13" s="7" t="inlineStr">
        <is>
          <t>Sample performance review pack</t>
        </is>
      </c>
      <c r="L13" s="15" t="inlineStr">
        <is>
          <t>TSI's collection services (ARM)</t>
        </is>
      </c>
      <c r="M13" s="7" t="n"/>
    </row>
    <row r="14" ht="48" customHeight="1">
      <c r="A14" s="6" t="n">
        <v>10</v>
      </c>
      <c r="B14" s="6" t="inlineStr">
        <is>
          <t>C2</t>
        </is>
      </c>
      <c r="C14" s="20">
        <f>IF(B14="","",IFERROR(INDEX(Criteria!$B$5:$B$14,MATCH(B14,Criteria!$A$5:$A$14,0)),"Code not on the Criteria tab"))</f>
        <v/>
      </c>
      <c r="D14" s="7" t="inlineStr">
        <is>
          <t>Which contact and resolution rates do you report, and how is each defined?</t>
        </is>
      </c>
      <c r="E14" s="7" t="inlineStr">
        <is>
          <t>Right-party contact, promise-to-pay, kept-promise and resolution rates, each with its numerator and denominator, reported monthly.</t>
        </is>
      </c>
      <c r="F14" s="14" t="n"/>
      <c r="G14" s="14" t="n"/>
      <c r="H14" s="14" t="n"/>
      <c r="I14" s="14" t="n"/>
      <c r="J14" s="14" t="n"/>
      <c r="K14" s="7" t="inlineStr">
        <is>
          <t>Sample monthly report</t>
        </is>
      </c>
      <c r="L14" s="7" t="inlineStr">
        <is>
          <t>Request from TSI's RFP desk</t>
        </is>
      </c>
      <c r="M14" s="7" t="n"/>
    </row>
    <row r="15" ht="48" customHeight="1">
      <c r="A15" s="6" t="n">
        <v>11</v>
      </c>
      <c r="B15" s="6" t="inlineStr">
        <is>
          <t>C2</t>
        </is>
      </c>
      <c r="C15" s="20">
        <f>IF(B15="","",IFERROR(INDEX(Criteria!$B$5:$B$14,MATCH(B15,Criteria!$A$5:$A$14,0)),"Code not on the Criteria tab"))</f>
        <v/>
      </c>
      <c r="D15" s="7" t="inlineStr">
        <is>
          <t>What data do you need from us, and how does missing data change results?</t>
        </is>
      </c>
      <c r="E15" s="7" t="inlineStr">
        <is>
          <t>A field list and file schedule, with the effect of missing phone, address or balance history spelled out.</t>
        </is>
      </c>
      <c r="F15" s="14" t="n"/>
      <c r="G15" s="14" t="n"/>
      <c r="H15" s="14" t="n"/>
      <c r="I15" s="14" t="n"/>
      <c r="J15" s="14" t="n"/>
      <c r="K15" s="7" t="inlineStr">
        <is>
          <t>Placement file layout</t>
        </is>
      </c>
      <c r="L15" s="15" t="inlineStr">
        <is>
          <t>How an account moves from placement to close</t>
        </is>
      </c>
      <c r="M15" s="7" t="n"/>
    </row>
    <row r="16" ht="48" customHeight="1">
      <c r="A16" s="6" t="n">
        <v>12</v>
      </c>
      <c r="B16" s="6" t="inlineStr">
        <is>
          <t>C3</t>
        </is>
      </c>
      <c r="C16" s="20">
        <f>IF(B16="","",IFERROR(INDEX(Criteria!$B$5:$B$14,MATCH(B16,Criteria!$A$5:$A$14,0)),"Code not on the Criteria tab"))</f>
        <v/>
      </c>
      <c r="D16" s="7" t="inlineStr">
        <is>
          <t>Provide your current independent security audit reports and penetration test summary, with scope, period and issuing firm.</t>
        </is>
      </c>
      <c r="E16" s="7" t="inlineStr">
        <is>
          <t>Full reports (a logo list isn't enough), scope that covers the systems that will hold our data, and exceptions noted and fixed.</t>
        </is>
      </c>
      <c r="F16" s="14" t="n"/>
      <c r="G16" s="14" t="n"/>
      <c r="H16" s="14" t="n"/>
      <c r="I16" s="14" t="n"/>
      <c r="J16" s="14" t="n"/>
      <c r="K16" s="7" t="inlineStr">
        <is>
          <t>Audit reports under NDA; penetration test executive summary</t>
        </is>
      </c>
      <c r="L16" s="15" t="inlineStr">
        <is>
          <t>TSI trust center</t>
        </is>
      </c>
      <c r="M16" s="7" t="n"/>
    </row>
    <row r="17" ht="48" customHeight="1">
      <c r="A17" s="6" t="n">
        <v>13</v>
      </c>
      <c r="B17" s="6" t="inlineStr">
        <is>
          <t>C3</t>
        </is>
      </c>
      <c r="C17" s="20">
        <f>IF(B17="","",IFERROR(INDEX(Criteria!$B$5:$B$14,MATCH(B17,Criteria!$A$5:$A$14,0)),"Code not on the Criteria tab"))</f>
        <v/>
      </c>
      <c r="D17" s="7" t="inlineStr">
        <is>
          <t>Where will our data be stored and processed, and who can reach it, including offshore staff and subcontractors?</t>
        </is>
      </c>
      <c r="E17" s="7" t="inlineStr">
        <is>
          <t>Named locations, the access model, the offshore policy and every subcontractor with data access.</t>
        </is>
      </c>
      <c r="F17" s="14" t="n"/>
      <c r="G17" s="14" t="n"/>
      <c r="H17" s="14" t="n"/>
      <c r="I17" s="14" t="n"/>
      <c r="J17" s="14" t="n"/>
      <c r="K17" s="7" t="inlineStr">
        <is>
          <t>Data flow diagram; subcontractor list</t>
        </is>
      </c>
      <c r="L17" s="15" t="inlineStr">
        <is>
          <t>TSI trust center</t>
        </is>
      </c>
      <c r="M17" s="7" t="n"/>
    </row>
    <row r="18" ht="48" customHeight="1">
      <c r="A18" s="6" t="n">
        <v>14</v>
      </c>
      <c r="B18" s="6" t="inlineStr">
        <is>
          <t>C3</t>
        </is>
      </c>
      <c r="C18" s="20">
        <f>IF(B18="","",IFERROR(INDEX(Criteria!$B$5:$B$14,MATCH(B18,Criteria!$A$5:$A$14,0)),"Code not on the Criteria tab"))</f>
        <v/>
      </c>
      <c r="D18" s="7" t="inlineStr">
        <is>
          <t>Describe incident response and breach notification, including how many hours you'd take to tell us.</t>
        </is>
      </c>
      <c r="E18" s="7" t="inlineStr">
        <is>
          <t>A written plan, a notification commitment in hours, the date of the last test, and disclosure of past incidents.</t>
        </is>
      </c>
      <c r="F18" s="14" t="n"/>
      <c r="G18" s="14" t="n"/>
      <c r="H18" s="14" t="n"/>
      <c r="I18" s="14" t="n"/>
      <c r="J18" s="14" t="n"/>
      <c r="K18" s="7" t="inlineStr">
        <is>
          <t>Incident response plan summary; date of the last test</t>
        </is>
      </c>
      <c r="L18" s="15" t="inlineStr">
        <is>
          <t>TSI trust center</t>
        </is>
      </c>
      <c r="M18" s="7" t="n"/>
    </row>
    <row r="19" ht="63" customHeight="1">
      <c r="A19" s="6" t="n">
        <v>15</v>
      </c>
      <c r="B19" s="6" t="inlineStr">
        <is>
          <t>C3</t>
        </is>
      </c>
      <c r="C19" s="20">
        <f>IF(B19="","",IFERROR(INDEX(Criteria!$B$5:$B$14,MATCH(B19,Criteria!$A$5:$A$14,0)),"Code not on the Criteria tab"))</f>
        <v/>
      </c>
      <c r="D19" s="7" t="inlineStr">
        <is>
          <t>What happens to our data at contract end?</t>
        </is>
      </c>
      <c r="E19" s="7" t="inlineStr">
        <is>
          <t>Retention by record type with its legal basis, return format and date, destruction method and standard, backups, subcontractor copies, certificates of destruction and limits on anything kept.</t>
        </is>
      </c>
      <c r="F19" s="14" t="n"/>
      <c r="G19" s="14" t="n"/>
      <c r="H19" s="14" t="n"/>
      <c r="I19" s="14" t="n"/>
      <c r="J19" s="14" t="n"/>
      <c r="K19" s="7" t="inlineStr">
        <is>
          <t>Data return and destruction procedure; sample certificate of destruction</t>
        </is>
      </c>
      <c r="L19" s="15" t="inlineStr">
        <is>
          <t>Your data at contract end</t>
        </is>
      </c>
      <c r="M19" s="7" t="n"/>
    </row>
    <row r="20" ht="48" customHeight="1">
      <c r="A20" s="6" t="n">
        <v>16</v>
      </c>
      <c r="B20" s="6" t="inlineStr">
        <is>
          <t>C3</t>
        </is>
      </c>
      <c r="C20" s="20">
        <f>IF(B20="","",IFERROR(INDEX(Criteria!$B$5:$B$14,MATCH(B20,Criteria!$A$5:$A$14,0)),"Code not on the Criteria tab"))</f>
        <v/>
      </c>
      <c r="D20" s="7" t="inlineStr">
        <is>
          <t>How do you oversee subcontractors and vendors that touch our accounts or data?</t>
        </is>
      </c>
      <c r="E20" s="7" t="inlineStr">
        <is>
          <t>An inventory, due diligence, annual review of their audit reports, contract flow-down and a right to audit.</t>
        </is>
      </c>
      <c r="F20" s="14" t="n"/>
      <c r="G20" s="14" t="n"/>
      <c r="H20" s="14" t="n"/>
      <c r="I20" s="14" t="n"/>
      <c r="J20" s="14" t="n"/>
      <c r="K20" s="7" t="inlineStr">
        <is>
          <t>Vendor management policy; subcontractor list</t>
        </is>
      </c>
      <c r="L20" s="15" t="inlineStr">
        <is>
          <t>TSI trust center</t>
        </is>
      </c>
      <c r="M20" s="7" t="n"/>
    </row>
    <row r="21" ht="48" customHeight="1">
      <c r="A21" s="6" t="n">
        <v>17</v>
      </c>
      <c r="B21" s="6" t="inlineStr">
        <is>
          <t>C4</t>
        </is>
      </c>
      <c r="C21" s="20">
        <f>IF(B21="","",IFERROR(INDEX(Criteria!$B$5:$B$14,MATCH(B21,Criteria!$A$5:$A$14,0)),"Code not on the Criteria tab"))</f>
        <v/>
      </c>
      <c r="D21" s="7" t="inlineStr">
        <is>
          <t>Walk us through an account from placement to close, with timings and the record each step leaves.</t>
        </is>
      </c>
      <c r="E21" s="7" t="inlineStr">
        <is>
          <t>Every step with its timing, owner and output, and what we receive at each step.</t>
        </is>
      </c>
      <c r="F21" s="14" t="n"/>
      <c r="G21" s="14" t="n"/>
      <c r="H21" s="14" t="n"/>
      <c r="I21" s="14" t="n"/>
      <c r="J21" s="14" t="n"/>
      <c r="K21" s="7" t="inlineStr">
        <is>
          <t>Workflow diagram; sample acknowledgement and closed-account reports</t>
        </is>
      </c>
      <c r="L21" s="15" t="inlineStr">
        <is>
          <t>How an account moves from placement to close</t>
        </is>
      </c>
      <c r="M21" s="7" t="n"/>
    </row>
    <row r="22" ht="48" customHeight="1">
      <c r="A22" s="6" t="n">
        <v>18</v>
      </c>
      <c r="B22" s="6" t="inlineStr">
        <is>
          <t>C4</t>
        </is>
      </c>
      <c r="C22" s="20">
        <f>IF(B22="","",IFERROR(INDEX(Criteria!$B$5:$B$14,MATCH(B22,Criteria!$A$5:$A$14,0)),"Code not on the Criteria tab"))</f>
        <v/>
      </c>
      <c r="D22" s="7" t="inlineStr">
        <is>
          <t>Which events stop collection, and how fast do we hear about each?</t>
        </is>
      </c>
      <c r="E22" s="7" t="inlineStr">
        <is>
          <t>Disputes, complaints, bankruptcy, cease requests, attorney representation and deaths, each with its stop mechanism and our notice time.</t>
        </is>
      </c>
      <c r="F22" s="14" t="n"/>
      <c r="G22" s="14" t="n"/>
      <c r="H22" s="14" t="n"/>
      <c r="I22" s="14" t="n"/>
      <c r="J22" s="14" t="n"/>
      <c r="K22" s="7" t="inlineStr">
        <is>
          <t>Status code list; sample daily status file</t>
        </is>
      </c>
      <c r="L22" s="15" t="inlineStr">
        <is>
          <t>How an account moves from placement to close</t>
        </is>
      </c>
      <c r="M22" s="7" t="n"/>
    </row>
    <row r="23" ht="63" customHeight="1">
      <c r="A23" s="6" t="n">
        <v>19</v>
      </c>
      <c r="B23" s="6" t="inlineStr">
        <is>
          <t>C4</t>
        </is>
      </c>
      <c r="C23" s="20">
        <f>IF(B23="","",IFERROR(INDEX(Criteria!$B$5:$B$14,MATCH(B23,Criteria!$A$5:$A$14,0)),"Code not on the Criteria tab"))</f>
        <v/>
      </c>
      <c r="D23" s="7" t="inlineStr">
        <is>
          <t>When do you first report to the credit bureaus, what do you exclude, and how do you handle disputes and deletions?</t>
        </is>
      </c>
      <c r="E23" s="7" t="inlineStr">
        <is>
          <t>Reporting only on our direction; the waiting period; exclusions (bankruptcy, death, open disputes, military protections, balance and age rules); disputed items flagged; a correction and deletion schedule.</t>
        </is>
      </c>
      <c r="F23" s="14" t="n"/>
      <c r="G23" s="14" t="n"/>
      <c r="H23" s="14" t="n"/>
      <c r="I23" s="14" t="n"/>
      <c r="J23" s="14" t="n"/>
      <c r="K23" s="7" t="inlineStr">
        <is>
          <t>Credit reporting policy</t>
        </is>
      </c>
      <c r="L23" s="15" t="inlineStr">
        <is>
          <t>How an account moves from placement to close</t>
        </is>
      </c>
      <c r="M23" s="7" t="n"/>
    </row>
    <row r="24" ht="48" customHeight="1">
      <c r="A24" s="6" t="n">
        <v>20</v>
      </c>
      <c r="B24" s="6" t="inlineStr">
        <is>
          <t>C4</t>
        </is>
      </c>
      <c r="C24" s="20">
        <f>IF(B24="","",IFERROR(INDEX(Criteria!$B$5:$B$14,MATCH(B24,Criteria!$A$5:$A$14,0)),"Code not on the Criteria tab"))</f>
        <v/>
      </c>
      <c r="D24" s="7" t="inlineStr">
        <is>
          <t>How do settlements, payment plans and remittances work, and who approves exceptions?</t>
        </is>
      </c>
      <c r="E24" s="7" t="inlineStr">
        <is>
          <t>Settlement authority rules, plan limits, the remittance schedule and method, reconciliation, and payment handling kept away from collectors.</t>
        </is>
      </c>
      <c r="F24" s="14" t="n"/>
      <c r="G24" s="14" t="n"/>
      <c r="H24" s="14" t="n"/>
      <c r="I24" s="14" t="n"/>
      <c r="J24" s="14" t="n"/>
      <c r="K24" s="7" t="inlineStr">
        <is>
          <t>Settlement matrix; sample remittance file</t>
        </is>
      </c>
      <c r="L24" s="15" t="inlineStr">
        <is>
          <t>How an account moves from placement to close</t>
        </is>
      </c>
      <c r="M24" s="7" t="n"/>
    </row>
    <row r="25" ht="33" customHeight="1">
      <c r="A25" s="6" t="n">
        <v>21</v>
      </c>
      <c r="B25" s="6" t="inlineStr">
        <is>
          <t>C4</t>
        </is>
      </c>
      <c r="C25" s="20">
        <f>IF(B25="","",IFERROR(INDEX(Criteria!$B$5:$B$14,MATCH(B25,Criteria!$A$5:$A$14,0)),"Code not on the Criteria tab"))</f>
        <v/>
      </c>
      <c r="D25" s="7" t="inlineStr">
        <is>
          <t>What happens when we recall accounts?</t>
        </is>
      </c>
      <c r="E25" s="7" t="inlineStr">
        <is>
          <t>When activity stops, how accounts come back, whether any fee applies, and the report that confirms it.</t>
        </is>
      </c>
      <c r="F25" s="14" t="n"/>
      <c r="G25" s="14" t="n"/>
      <c r="H25" s="14" t="n"/>
      <c r="I25" s="14" t="n"/>
      <c r="J25" s="14" t="n"/>
      <c r="K25" s="7" t="inlineStr">
        <is>
          <t>Recall procedure</t>
        </is>
      </c>
      <c r="L25" s="15" t="inlineStr">
        <is>
          <t>How an account moves from placement to close</t>
        </is>
      </c>
      <c r="M25" s="7" t="n"/>
    </row>
    <row r="26" ht="48" customHeight="1">
      <c r="A26" s="6" t="n">
        <v>22</v>
      </c>
      <c r="B26" s="6" t="inlineStr">
        <is>
          <t>C5</t>
        </is>
      </c>
      <c r="C26" s="20">
        <f>IF(B26="","",IFERROR(INDEX(Criteria!$B$5:$B$14,MATCH(B26,Criteria!$A$5:$A$14,0)),"Code not on the Criteria tab"))</f>
        <v/>
      </c>
      <c r="D26" s="7" t="inlineStr">
        <is>
          <t>Which calls are recorded, how many does a person score, and who does the scoring report to?</t>
        </is>
      </c>
      <c r="E26" s="7" t="inlineStr">
        <is>
          <t>Recording coverage, the human-scored sample per collector, how calls are picked, and scorers who sit outside operations.</t>
        </is>
      </c>
      <c r="F26" s="14" t="n"/>
      <c r="G26" s="14" t="n"/>
      <c r="H26" s="14" t="n"/>
      <c r="I26" s="14" t="n"/>
      <c r="J26" s="14" t="n"/>
      <c r="K26" s="7" t="inlineStr">
        <is>
          <t>Scorecard; monitoring policy</t>
        </is>
      </c>
      <c r="L26" s="15" t="inlineStr">
        <is>
          <t>How collection calls are monitored and scored</t>
        </is>
      </c>
      <c r="M26" s="7" t="n"/>
    </row>
    <row r="27" ht="48" customHeight="1">
      <c r="A27" s="6" t="n">
        <v>23</v>
      </c>
      <c r="B27" s="6" t="inlineStr">
        <is>
          <t>C5</t>
        </is>
      </c>
      <c r="C27" s="20">
        <f>IF(B27="","",IFERROR(INDEX(Criteria!$B$5:$B$14,MATCH(B27,Criteria!$A$5:$A$14,0)),"Code not on the Criteria tab"))</f>
        <v/>
      </c>
      <c r="D27" s="7" t="inlineStr">
        <is>
          <t>What happens to a collector after a compliance fail?</t>
        </is>
      </c>
      <c r="E27" s="7" t="inlineStr">
        <is>
          <t>Acknowledgement, coaching, an effect on pay and progressive discipline, with the threshold for each.</t>
        </is>
      </c>
      <c r="F27" s="14" t="n"/>
      <c r="G27" s="14" t="n"/>
      <c r="H27" s="14" t="n"/>
      <c r="I27" s="14" t="n"/>
      <c r="J27" s="14" t="n"/>
      <c r="K27" s="7" t="inlineStr">
        <is>
          <t>Discipline policy; sample scorecard</t>
        </is>
      </c>
      <c r="L27" s="15" t="inlineStr">
        <is>
          <t>How collection calls are monitored and scored</t>
        </is>
      </c>
      <c r="M27" s="7" t="n"/>
    </row>
    <row r="28" ht="48" customHeight="1">
      <c r="A28" s="6" t="n">
        <v>24</v>
      </c>
      <c r="B28" s="6" t="inlineStr">
        <is>
          <t>C5</t>
        </is>
      </c>
      <c r="C28" s="20">
        <f>IF(B28="","",IFERROR(INDEX(Criteria!$B$5:$B$14,MATCH(B28,Criteria!$A$5:$A$14,0)),"Code not on the Criteria tab"))</f>
        <v/>
      </c>
      <c r="D28" s="7" t="inlineStr">
        <is>
          <t>Describe complaint handling end to end, including complaints through the CFPB, state attorneys general and the Better Business Bureau.</t>
        </is>
      </c>
      <c r="E28" s="7" t="inlineStr">
        <is>
          <t>Intake from every channel, a collection pause, root-cause analysis, our notice time and trend reporting.</t>
        </is>
      </c>
      <c r="F28" s="14" t="n"/>
      <c r="G28" s="14" t="n"/>
      <c r="H28" s="14" t="n"/>
      <c r="I28" s="14" t="n"/>
      <c r="J28" s="14" t="n"/>
      <c r="K28" s="7" t="inlineStr">
        <is>
          <t>Complaint procedure; sample complaint report</t>
        </is>
      </c>
      <c r="L28" s="15" t="inlineStr">
        <is>
          <t>TSI trust center</t>
        </is>
      </c>
      <c r="M28" s="7" t="n"/>
    </row>
    <row r="29" ht="48" customHeight="1">
      <c r="A29" s="6" t="n">
        <v>25</v>
      </c>
      <c r="B29" s="6" t="inlineStr">
        <is>
          <t>C5</t>
        </is>
      </c>
      <c r="C29" s="20">
        <f>IF(B29="","",IFERROR(INDEX(Criteria!$B$5:$B$14,MATCH(B29,Criteria!$A$5:$A$14,0)),"Code not on the Criteria tab"))</f>
        <v/>
      </c>
      <c r="D29" s="7" t="inlineStr">
        <is>
          <t>How do you define and report complaint rates?</t>
        </is>
      </c>
      <c r="E29" s="7" t="inlineStr">
        <is>
          <t>A numerator and denominator, the sources counted and 12 months of trend.</t>
        </is>
      </c>
      <c r="F29" s="14" t="n"/>
      <c r="G29" s="14" t="n"/>
      <c r="H29" s="14" t="n"/>
      <c r="I29" s="14" t="n"/>
      <c r="J29" s="14" t="n"/>
      <c r="K29" s="7" t="inlineStr">
        <is>
          <t>12-month complaint trend (anonymized)</t>
        </is>
      </c>
      <c r="L29" s="15" t="inlineStr">
        <is>
          <t>TSI trust center</t>
        </is>
      </c>
      <c r="M29" s="7" t="n"/>
    </row>
    <row r="30" ht="48" customHeight="1">
      <c r="A30" s="6" t="n">
        <v>26</v>
      </c>
      <c r="B30" s="6" t="inlineStr">
        <is>
          <t>C5</t>
        </is>
      </c>
      <c r="C30" s="20">
        <f>IF(B30="","",IFERROR(INDEX(Criteria!$B$5:$B$14,MATCH(B30,Criteria!$A$5:$A$14,0)),"Code not on the Criteria tab"))</f>
        <v/>
      </c>
      <c r="D30" s="7" t="inlineStr">
        <is>
          <t>How do you handle language access, hardship and consumers who need extra care?</t>
        </is>
      </c>
      <c r="E30" s="7" t="inlineStr">
        <is>
          <t>Interpretation options, translated letters reviewed by legal, hardship paths and escalation rules.</t>
        </is>
      </c>
      <c r="F30" s="14" t="n"/>
      <c r="G30" s="14" t="n"/>
      <c r="H30" s="14" t="n"/>
      <c r="I30" s="14" t="n"/>
      <c r="J30" s="14" t="n"/>
      <c r="K30" s="7" t="inlineStr">
        <is>
          <t>Language access and hardship procedures</t>
        </is>
      </c>
      <c r="L30" s="7" t="inlineStr">
        <is>
          <t>Request from TSI's RFP desk</t>
        </is>
      </c>
      <c r="M30" s="7" t="n"/>
    </row>
    <row r="31" ht="33" customHeight="1">
      <c r="A31" s="6" t="n">
        <v>27</v>
      </c>
      <c r="B31" s="6" t="inlineStr">
        <is>
          <t>C6</t>
        </is>
      </c>
      <c r="C31" s="20">
        <f>IF(B31="","",IFERROR(INDEX(Criteria!$B$5:$B$14,MATCH(B31,Criteria!$A$5:$A$14,0)),"Code not on the Criteria tab"))</f>
        <v/>
      </c>
      <c r="D31" s="7" t="inlineStr">
        <is>
          <t>What reports and portal access will we get, and how often?</t>
        </is>
      </c>
      <c r="E31" s="7" t="inlineStr">
        <is>
          <t>Sample reports, a portal walkthrough, turnaround for custom reports and export formats.</t>
        </is>
      </c>
      <c r="F31" s="14" t="n"/>
      <c r="G31" s="14" t="n"/>
      <c r="H31" s="14" t="n"/>
      <c r="I31" s="14" t="n"/>
      <c r="J31" s="14" t="n"/>
      <c r="K31" s="7" t="inlineStr">
        <is>
          <t>Report samples; portal demo</t>
        </is>
      </c>
      <c r="L31" s="15" t="inlineStr">
        <is>
          <t>How an account moves from placement to close</t>
        </is>
      </c>
      <c r="M31" s="7" t="n"/>
    </row>
    <row r="32" ht="48" customHeight="1">
      <c r="A32" s="6" t="n">
        <v>28</v>
      </c>
      <c r="B32" s="6" t="inlineStr">
        <is>
          <t>C6</t>
        </is>
      </c>
      <c r="C32" s="20">
        <f>IF(B32="","",IFERROR(INDEX(Criteria!$B$5:$B$14,MATCH(B32,Criteria!$A$5:$A$14,0)),"Code not on the Criteria tab"))</f>
        <v/>
      </c>
      <c r="D32" s="7" t="inlineStr">
        <is>
          <t>How do you exchange files with us, and how are exceptions handled?</t>
        </is>
      </c>
      <c r="E32" s="7" t="inlineStr">
        <is>
          <t>Secure transfer, validation checks, acknowledgement reports, monthly reconciliation and an exception process.</t>
        </is>
      </c>
      <c r="F32" s="14" t="n"/>
      <c r="G32" s="14" t="n"/>
      <c r="H32" s="14" t="n"/>
      <c r="I32" s="14" t="n"/>
      <c r="J32" s="14" t="n"/>
      <c r="K32" s="7" t="inlineStr">
        <is>
          <t>File specification; sample acknowledgement report</t>
        </is>
      </c>
      <c r="L32" s="15" t="inlineStr">
        <is>
          <t>How an account moves from placement to close</t>
        </is>
      </c>
      <c r="M32" s="7" t="n"/>
    </row>
    <row r="33" ht="33" customHeight="1">
      <c r="A33" s="6" t="n">
        <v>29</v>
      </c>
      <c r="B33" s="6" t="inlineStr">
        <is>
          <t>C6</t>
        </is>
      </c>
      <c r="C33" s="20">
        <f>IF(B33="","",IFERROR(INDEX(Criteria!$B$5:$B$14,MATCH(B33,Criteria!$A$5:$A$14,0)),"Code not on the Criteria tab"))</f>
        <v/>
      </c>
      <c r="D33" s="7" t="inlineStr">
        <is>
          <t>What audit rights will we have, remote and onsite?</t>
        </is>
      </c>
      <c r="E33" s="7" t="inlineStr">
        <is>
          <t>Audit scope and frequency, notice periods, access to recordings and notes, and remediation tracking.</t>
        </is>
      </c>
      <c r="F33" s="14" t="n"/>
      <c r="G33" s="14" t="n"/>
      <c r="H33" s="14" t="n"/>
      <c r="I33" s="14" t="n"/>
      <c r="J33" s="14" t="n"/>
      <c r="K33" s="7" t="inlineStr">
        <is>
          <t>Audit clause; summary of a recent client audit (anonymized)</t>
        </is>
      </c>
      <c r="L33" s="15" t="inlineStr">
        <is>
          <t>How collection calls are monitored and scored</t>
        </is>
      </c>
      <c r="M33" s="7" t="n"/>
    </row>
    <row r="34" ht="48" customHeight="1">
      <c r="A34" s="6" t="n">
        <v>30</v>
      </c>
      <c r="B34" s="6" t="inlineStr">
        <is>
          <t>C7</t>
        </is>
      </c>
      <c r="C34" s="20">
        <f>IF(B34="","",IFERROR(INDEX(Criteria!$B$5:$B$14,MATCH(B34,Criteria!$A$5:$A$14,0)),"Code not on the Criteria tab"))</f>
        <v/>
      </c>
      <c r="D34" s="7" t="inlineStr">
        <is>
          <t>Provide contingency rates by segment and stage, and list every cost outside the rate.</t>
        </is>
      </c>
      <c r="E34" s="7" t="inlineStr">
        <is>
          <t>Rates by segment; letters, legal costs and skip tracing; fees on settlements, direct payments and recalled accounts.</t>
        </is>
      </c>
      <c r="F34" s="14" t="n"/>
      <c r="G34" s="14" t="n"/>
      <c r="H34" s="14" t="n"/>
      <c r="I34" s="14" t="n"/>
      <c r="J34" s="14" t="n"/>
      <c r="K34" s="7" t="inlineStr">
        <is>
          <t>Rate card; fee schedule</t>
        </is>
      </c>
      <c r="L34" s="15" t="inlineStr">
        <is>
          <t>Collection agency fees and net-back</t>
        </is>
      </c>
      <c r="M34" s="7" t="n"/>
    </row>
    <row r="35" ht="33" customHeight="1">
      <c r="A35" s="6" t="n">
        <v>31</v>
      </c>
      <c r="B35" s="6" t="inlineStr">
        <is>
          <t>C7</t>
        </is>
      </c>
      <c r="C35" s="20">
        <f>IF(B35="","",IFERROR(INDEX(Criteria!$B$5:$B$14,MATCH(B35,Criteria!$A$5:$A$14,0)),"Code not on the Criteria tab"))</f>
        <v/>
      </c>
      <c r="D35" s="7" t="inlineStr">
        <is>
          <t>Show the net-back we'd receive at your rate, and at a lower rate with lower liquidation.</t>
        </is>
      </c>
      <c r="E35" s="7" t="inlineStr">
        <is>
          <t>A worked example on our data, with the same assumptions for both.</t>
        </is>
      </c>
      <c r="F35" s="14" t="n"/>
      <c r="G35" s="14" t="n"/>
      <c r="H35" s="14" t="n"/>
      <c r="I35" s="14" t="n"/>
      <c r="J35" s="14" t="n"/>
      <c r="K35" s="7" t="inlineStr">
        <is>
          <t>Worked net-back comparison</t>
        </is>
      </c>
      <c r="L35" s="15" t="inlineStr">
        <is>
          <t>Collection agency fees and net-back</t>
        </is>
      </c>
      <c r="M35" s="7" t="n"/>
    </row>
    <row r="36" ht="33" customHeight="1">
      <c r="A36" s="6" t="n">
        <v>32</v>
      </c>
      <c r="B36" s="6" t="inlineStr">
        <is>
          <t>C7</t>
        </is>
      </c>
      <c r="C36" s="20">
        <f>IF(B36="","",IFERROR(INDEX(Criteria!$B$5:$B$14,MATCH(B36,Criteria!$A$5:$A$14,0)),"Code not on the Criteria tab"))</f>
        <v/>
      </c>
      <c r="D36" s="7" t="inlineStr">
        <is>
          <t>What are your terms for termination, recalls and performance remedies?</t>
        </is>
      </c>
      <c r="E36" s="7" t="inlineStr">
        <is>
          <t>Termination for convenience, recall without penalty, and remedies tied to agreed measures.</t>
        </is>
      </c>
      <c r="F36" s="14" t="n"/>
      <c r="G36" s="14" t="n"/>
      <c r="H36" s="14" t="n"/>
      <c r="I36" s="14" t="n"/>
      <c r="J36" s="14" t="n"/>
      <c r="K36" s="7" t="inlineStr">
        <is>
          <t>Draft contract terms</t>
        </is>
      </c>
      <c r="L36" s="7" t="inlineStr">
        <is>
          <t>Request from TSI's RFP desk</t>
        </is>
      </c>
      <c r="M36" s="7" t="n"/>
    </row>
    <row r="37" ht="33" customHeight="1">
      <c r="A37" s="6" t="n">
        <v>33</v>
      </c>
      <c r="B37" s="6" t="inlineStr">
        <is>
          <t>C8</t>
        </is>
      </c>
      <c r="C37" s="20">
        <f>IF(B37="","",IFERROR(INDEX(Criteria!$B$5:$B$14,MATCH(B37,Criteria!$A$5:$A$14,0)),"Code not on the Criteria tab"))</f>
        <v/>
      </c>
      <c r="D37" s="7" t="inlineStr">
        <is>
          <t>Provide an implementation plan from award to first placement, with dates and named roles.</t>
        </is>
      </c>
      <c r="E37" s="7" t="inlineStr">
        <is>
          <t>A named team, file testing, a parallel run when moving from an incumbent, and go-live criteria.</t>
        </is>
      </c>
      <c r="F37" s="14" t="n"/>
      <c r="G37" s="14" t="n"/>
      <c r="H37" s="14" t="n"/>
      <c r="I37" s="14" t="n"/>
      <c r="J37" s="14" t="n"/>
      <c r="K37" s="7" t="inlineStr">
        <is>
          <t>Implementation plan</t>
        </is>
      </c>
      <c r="L37" s="15" t="inlineStr">
        <is>
          <t>How an account moves from placement to close</t>
        </is>
      </c>
      <c r="M37" s="7" t="n"/>
    </row>
    <row r="38" ht="48" customHeight="1">
      <c r="A38" s="6" t="n">
        <v>34</v>
      </c>
      <c r="B38" s="6" t="inlineStr">
        <is>
          <t>C8</t>
        </is>
      </c>
      <c r="C38" s="20">
        <f>IF(B38="","",IFERROR(INDEX(Criteria!$B$5:$B$14,MATCH(B38,Criteria!$A$5:$A$14,0)),"Code not on the Criteria tab"))</f>
        <v/>
      </c>
      <c r="D38" s="7" t="inlineStr">
        <is>
          <t>How would you take over from an incumbent without breaking contact rules?</t>
        </is>
      </c>
      <c r="E38" s="7" t="inlineStr">
        <is>
          <t>Intake of prior contact counts, disputes, cease flags and consent status; transition communications; a cutover checklist.</t>
        </is>
      </c>
      <c r="F38" s="14" t="n"/>
      <c r="G38" s="14" t="n"/>
      <c r="H38" s="14" t="n"/>
      <c r="I38" s="14" t="n"/>
      <c r="J38" s="14" t="n"/>
      <c r="K38" s="7" t="inlineStr">
        <is>
          <t>Transition checklist</t>
        </is>
      </c>
      <c r="L38" s="15" t="inlineStr">
        <is>
          <t>How an account moves from placement to close</t>
        </is>
      </c>
      <c r="M38" s="7" t="n"/>
    </row>
    <row r="39" ht="33" customHeight="1">
      <c r="A39" s="14" t="n"/>
      <c r="B39" s="14" t="n"/>
      <c r="C39" s="20">
        <f>IF(B39="","",IFERROR(INDEX(Criteria!$B$5:$B$14,MATCH(B39,Criteria!$A$5:$A$14,0)),"Code not on the Criteria tab"))</f>
        <v/>
      </c>
      <c r="D39" s="16" t="n"/>
      <c r="E39" s="16" t="n"/>
      <c r="F39" s="14" t="n"/>
      <c r="G39" s="14" t="n"/>
      <c r="H39" s="14" t="n"/>
      <c r="I39" s="14" t="n"/>
      <c r="J39" s="14" t="n"/>
      <c r="K39" s="16" t="n"/>
      <c r="L39" s="7" t="n"/>
      <c r="M39" s="7" t="n"/>
    </row>
    <row r="40" ht="33" customHeight="1">
      <c r="A40" s="14" t="n"/>
      <c r="B40" s="14" t="n"/>
      <c r="C40" s="20">
        <f>IF(B40="","",IFERROR(INDEX(Criteria!$B$5:$B$14,MATCH(B40,Criteria!$A$5:$A$14,0)),"Code not on the Criteria tab"))</f>
        <v/>
      </c>
      <c r="D40" s="16" t="n"/>
      <c r="E40" s="16" t="n"/>
      <c r="F40" s="14" t="n"/>
      <c r="G40" s="14" t="n"/>
      <c r="H40" s="14" t="n"/>
      <c r="I40" s="14" t="n"/>
      <c r="J40" s="14" t="n"/>
      <c r="K40" s="16" t="n"/>
      <c r="L40" s="7" t="n"/>
      <c r="M40" s="7" t="n"/>
    </row>
    <row r="41" ht="33" customHeight="1">
      <c r="A41" s="14" t="n"/>
      <c r="B41" s="14" t="n"/>
      <c r="C41" s="20">
        <f>IF(B41="","",IFERROR(INDEX(Criteria!$B$5:$B$14,MATCH(B41,Criteria!$A$5:$A$14,0)),"Code not on the Criteria tab"))</f>
        <v/>
      </c>
      <c r="D41" s="16" t="n"/>
      <c r="E41" s="16" t="n"/>
      <c r="F41" s="14" t="n"/>
      <c r="G41" s="14" t="n"/>
      <c r="H41" s="14" t="n"/>
      <c r="I41" s="14" t="n"/>
      <c r="J41" s="14" t="n"/>
      <c r="K41" s="16" t="n"/>
      <c r="L41" s="7" t="n"/>
      <c r="M41" s="7" t="n"/>
    </row>
    <row r="42" ht="33" customHeight="1">
      <c r="A42" s="14" t="n"/>
      <c r="B42" s="14" t="n"/>
      <c r="C42" s="20">
        <f>IF(B42="","",IFERROR(INDEX(Criteria!$B$5:$B$14,MATCH(B42,Criteria!$A$5:$A$14,0)),"Code not on the Criteria tab"))</f>
        <v/>
      </c>
      <c r="D42" s="16" t="n"/>
      <c r="E42" s="16" t="n"/>
      <c r="F42" s="14" t="n"/>
      <c r="G42" s="14" t="n"/>
      <c r="H42" s="14" t="n"/>
      <c r="I42" s="14" t="n"/>
      <c r="J42" s="14" t="n"/>
      <c r="K42" s="16" t="n"/>
      <c r="L42" s="7" t="n"/>
      <c r="M42" s="7" t="n"/>
    </row>
    <row r="43" ht="33" customHeight="1">
      <c r="A43" s="14" t="n"/>
      <c r="B43" s="14" t="n"/>
      <c r="C43" s="20">
        <f>IF(B43="","",IFERROR(INDEX(Criteria!$B$5:$B$14,MATCH(B43,Criteria!$A$5:$A$14,0)),"Code not on the Criteria tab"))</f>
        <v/>
      </c>
      <c r="D43" s="16" t="n"/>
      <c r="E43" s="16" t="n"/>
      <c r="F43" s="14" t="n"/>
      <c r="G43" s="14" t="n"/>
      <c r="H43" s="14" t="n"/>
      <c r="I43" s="14" t="n"/>
      <c r="J43" s="14" t="n"/>
      <c r="K43" s="16" t="n"/>
      <c r="L43" s="7" t="n"/>
      <c r="M43" s="7" t="n"/>
    </row>
    <row r="44" ht="33" customHeight="1">
      <c r="A44" s="14" t="n"/>
      <c r="B44" s="14" t="n"/>
      <c r="C44" s="20">
        <f>IF(B44="","",IFERROR(INDEX(Criteria!$B$5:$B$14,MATCH(B44,Criteria!$A$5:$A$14,0)),"Code not on the Criteria tab"))</f>
        <v/>
      </c>
      <c r="D44" s="16" t="n"/>
      <c r="E44" s="16" t="n"/>
      <c r="F44" s="14" t="n"/>
      <c r="G44" s="14" t="n"/>
      <c r="H44" s="14" t="n"/>
      <c r="I44" s="14" t="n"/>
      <c r="J44" s="14" t="n"/>
      <c r="K44" s="16" t="n"/>
      <c r="L44" s="7" t="n"/>
      <c r="M44" s="7" t="n"/>
    </row>
    <row r="45" ht="33" customHeight="1">
      <c r="A45" s="14" t="n"/>
      <c r="B45" s="14" t="n"/>
      <c r="C45" s="20">
        <f>IF(B45="","",IFERROR(INDEX(Criteria!$B$5:$B$14,MATCH(B45,Criteria!$A$5:$A$14,0)),"Code not on the Criteria tab"))</f>
        <v/>
      </c>
      <c r="D45" s="16" t="n"/>
      <c r="E45" s="16" t="n"/>
      <c r="F45" s="14" t="n"/>
      <c r="G45" s="14" t="n"/>
      <c r="H45" s="14" t="n"/>
      <c r="I45" s="14" t="n"/>
      <c r="J45" s="14" t="n"/>
      <c r="K45" s="16" t="n"/>
      <c r="L45" s="7" t="n"/>
      <c r="M45" s="7" t="n"/>
    </row>
    <row r="46" ht="33" customHeight="1">
      <c r="A46" s="14" t="n"/>
      <c r="B46" s="14" t="n"/>
      <c r="C46" s="20">
        <f>IF(B46="","",IFERROR(INDEX(Criteria!$B$5:$B$14,MATCH(B46,Criteria!$A$5:$A$14,0)),"Code not on the Criteria tab"))</f>
        <v/>
      </c>
      <c r="D46" s="16" t="n"/>
      <c r="E46" s="16" t="n"/>
      <c r="F46" s="14" t="n"/>
      <c r="G46" s="14" t="n"/>
      <c r="H46" s="14" t="n"/>
      <c r="I46" s="14" t="n"/>
      <c r="J46" s="14" t="n"/>
      <c r="K46" s="16" t="n"/>
      <c r="L46" s="7" t="n"/>
      <c r="M46" s="7" t="n"/>
    </row>
    <row r="47" ht="33" customHeight="1">
      <c r="A47" s="14" t="n"/>
      <c r="B47" s="14" t="n"/>
      <c r="C47" s="20">
        <f>IF(B47="","",IFERROR(INDEX(Criteria!$B$5:$B$14,MATCH(B47,Criteria!$A$5:$A$14,0)),"Code not on the Criteria tab"))</f>
        <v/>
      </c>
      <c r="D47" s="16" t="n"/>
      <c r="E47" s="16" t="n"/>
      <c r="F47" s="14" t="n"/>
      <c r="G47" s="14" t="n"/>
      <c r="H47" s="14" t="n"/>
      <c r="I47" s="14" t="n"/>
      <c r="J47" s="14" t="n"/>
      <c r="K47" s="16" t="n"/>
      <c r="L47" s="7" t="n"/>
      <c r="M47" s="7" t="n"/>
    </row>
    <row r="48" ht="33" customHeight="1">
      <c r="A48" s="14" t="n"/>
      <c r="B48" s="14" t="n"/>
      <c r="C48" s="20">
        <f>IF(B48="","",IFERROR(INDEX(Criteria!$B$5:$B$14,MATCH(B48,Criteria!$A$5:$A$14,0)),"Code not on the Criteria tab"))</f>
        <v/>
      </c>
      <c r="D48" s="16" t="n"/>
      <c r="E48" s="16" t="n"/>
      <c r="F48" s="14" t="n"/>
      <c r="G48" s="14" t="n"/>
      <c r="H48" s="14" t="n"/>
      <c r="I48" s="14" t="n"/>
      <c r="J48" s="14" t="n"/>
      <c r="K48" s="16" t="n"/>
      <c r="L48" s="7" t="n"/>
      <c r="M48" s="7" t="n"/>
    </row>
    <row r="49" ht="33" customHeight="1">
      <c r="A49" s="14" t="n"/>
      <c r="B49" s="14" t="n"/>
      <c r="C49" s="20">
        <f>IF(B49="","",IFERROR(INDEX(Criteria!$B$5:$B$14,MATCH(B49,Criteria!$A$5:$A$14,0)),"Code not on the Criteria tab"))</f>
        <v/>
      </c>
      <c r="D49" s="16" t="n"/>
      <c r="E49" s="16" t="n"/>
      <c r="F49" s="14" t="n"/>
      <c r="G49" s="14" t="n"/>
      <c r="H49" s="14" t="n"/>
      <c r="I49" s="14" t="n"/>
      <c r="J49" s="14" t="n"/>
      <c r="K49" s="16" t="n"/>
      <c r="L49" s="7" t="n"/>
      <c r="M49" s="7" t="n"/>
    </row>
    <row r="50" ht="33" customHeight="1">
      <c r="A50" s="14" t="n"/>
      <c r="B50" s="14" t="n"/>
      <c r="C50" s="20">
        <f>IF(B50="","",IFERROR(INDEX(Criteria!$B$5:$B$14,MATCH(B50,Criteria!$A$5:$A$14,0)),"Code not on the Criteria tab"))</f>
        <v/>
      </c>
      <c r="D50" s="16" t="n"/>
      <c r="E50" s="16" t="n"/>
      <c r="F50" s="14" t="n"/>
      <c r="G50" s="14" t="n"/>
      <c r="H50" s="14" t="n"/>
      <c r="I50" s="14" t="n"/>
      <c r="J50" s="14" t="n"/>
      <c r="K50" s="16" t="n"/>
      <c r="L50" s="7" t="n"/>
      <c r="M50" s="7" t="n"/>
    </row>
    <row r="51" ht="33" customHeight="1">
      <c r="A51" s="14" t="n"/>
      <c r="B51" s="14" t="n"/>
      <c r="C51" s="20">
        <f>IF(B51="","",IFERROR(INDEX(Criteria!$B$5:$B$14,MATCH(B51,Criteria!$A$5:$A$14,0)),"Code not on the Criteria tab"))</f>
        <v/>
      </c>
      <c r="D51" s="16" t="n"/>
      <c r="E51" s="16" t="n"/>
      <c r="F51" s="14" t="n"/>
      <c r="G51" s="14" t="n"/>
      <c r="H51" s="14" t="n"/>
      <c r="I51" s="14" t="n"/>
      <c r="J51" s="14" t="n"/>
      <c r="K51" s="16" t="n"/>
      <c r="L51" s="7" t="n"/>
      <c r="M51" s="7" t="n"/>
    </row>
    <row r="52" ht="33" customHeight="1">
      <c r="A52" s="14" t="n"/>
      <c r="B52" s="14" t="n"/>
      <c r="C52" s="20">
        <f>IF(B52="","",IFERROR(INDEX(Criteria!$B$5:$B$14,MATCH(B52,Criteria!$A$5:$A$14,0)),"Code not on the Criteria tab"))</f>
        <v/>
      </c>
      <c r="D52" s="16" t="n"/>
      <c r="E52" s="16" t="n"/>
      <c r="F52" s="14" t="n"/>
      <c r="G52" s="14" t="n"/>
      <c r="H52" s="14" t="n"/>
      <c r="I52" s="14" t="n"/>
      <c r="J52" s="14" t="n"/>
      <c r="K52" s="16" t="n"/>
      <c r="L52" s="7" t="n"/>
      <c r="M52" s="7" t="n"/>
    </row>
    <row r="53" ht="33" customHeight="1">
      <c r="A53" s="14" t="n"/>
      <c r="B53" s="14" t="n"/>
      <c r="C53" s="20">
        <f>IF(B53="","",IFERROR(INDEX(Criteria!$B$5:$B$14,MATCH(B53,Criteria!$A$5:$A$14,0)),"Code not on the Criteria tab"))</f>
        <v/>
      </c>
      <c r="D53" s="16" t="n"/>
      <c r="E53" s="16" t="n"/>
      <c r="F53" s="14" t="n"/>
      <c r="G53" s="14" t="n"/>
      <c r="H53" s="14" t="n"/>
      <c r="I53" s="14" t="n"/>
      <c r="J53" s="14" t="n"/>
      <c r="K53" s="16" t="n"/>
      <c r="L53" s="7" t="n"/>
      <c r="M53" s="7" t="n"/>
    </row>
    <row r="54" ht="33" customHeight="1">
      <c r="A54" s="14" t="n"/>
      <c r="B54" s="14" t="n"/>
      <c r="C54" s="20">
        <f>IF(B54="","",IFERROR(INDEX(Criteria!$B$5:$B$14,MATCH(B54,Criteria!$A$5:$A$14,0)),"Code not on the Criteria tab"))</f>
        <v/>
      </c>
      <c r="D54" s="16" t="n"/>
      <c r="E54" s="16" t="n"/>
      <c r="F54" s="14" t="n"/>
      <c r="G54" s="14" t="n"/>
      <c r="H54" s="14" t="n"/>
      <c r="I54" s="14" t="n"/>
      <c r="J54" s="14" t="n"/>
      <c r="K54" s="16" t="n"/>
      <c r="L54" s="7" t="n"/>
      <c r="M54" s="7" t="n"/>
    </row>
  </sheetData>
  <autoFilter ref="A4:M54"/>
  <mergeCells count="1">
    <mergeCell ref="A2:J2"/>
  </mergeCells>
  <dataValidations count="1">
    <dataValidation sqref="F5:J54" showDropDown="0" showInputMessage="0" showErrorMessage="1" allowBlank="1" errorTitle="Score" error="Choose a score from 0 to 5, or leave the cell blank." promptTitle="Score" prompt="Score 0 to 5, or leave blank" type="list">
      <formula1>"0,1,2,3,4,5"</formula1>
    </dataValidation>
  </dataValidations>
  <hyperlinks>
    <hyperlink xmlns:r="http://schemas.openxmlformats.org/officeDocument/2006/relationships" ref="L5" r:id="rId1"/>
    <hyperlink xmlns:r="http://schemas.openxmlformats.org/officeDocument/2006/relationships" ref="L6" r:id="rId2"/>
    <hyperlink xmlns:r="http://schemas.openxmlformats.org/officeDocument/2006/relationships" ref="L7" r:id="rId3"/>
    <hyperlink xmlns:r="http://schemas.openxmlformats.org/officeDocument/2006/relationships" ref="L8" r:id="rId4"/>
    <hyperlink xmlns:r="http://schemas.openxmlformats.org/officeDocument/2006/relationships" ref="L9" r:id="rId5"/>
    <hyperlink xmlns:r="http://schemas.openxmlformats.org/officeDocument/2006/relationships" ref="L11" r:id="rId6"/>
    <hyperlink xmlns:r="http://schemas.openxmlformats.org/officeDocument/2006/relationships" ref="L12" r:id="rId7"/>
    <hyperlink xmlns:r="http://schemas.openxmlformats.org/officeDocument/2006/relationships" ref="L13" r:id="rId8"/>
    <hyperlink xmlns:r="http://schemas.openxmlformats.org/officeDocument/2006/relationships" ref="L15" r:id="rId9"/>
    <hyperlink xmlns:r="http://schemas.openxmlformats.org/officeDocument/2006/relationships" ref="L16" r:id="rId10"/>
    <hyperlink xmlns:r="http://schemas.openxmlformats.org/officeDocument/2006/relationships" ref="L17" r:id="rId11"/>
    <hyperlink xmlns:r="http://schemas.openxmlformats.org/officeDocument/2006/relationships" ref="L18" r:id="rId12"/>
    <hyperlink xmlns:r="http://schemas.openxmlformats.org/officeDocument/2006/relationships" ref="L19" r:id="rId13"/>
    <hyperlink xmlns:r="http://schemas.openxmlformats.org/officeDocument/2006/relationships" ref="L20" r:id="rId14"/>
    <hyperlink xmlns:r="http://schemas.openxmlformats.org/officeDocument/2006/relationships" ref="L21" r:id="rId15"/>
    <hyperlink xmlns:r="http://schemas.openxmlformats.org/officeDocument/2006/relationships" ref="L22" r:id="rId16"/>
    <hyperlink xmlns:r="http://schemas.openxmlformats.org/officeDocument/2006/relationships" ref="L23" r:id="rId17"/>
    <hyperlink xmlns:r="http://schemas.openxmlformats.org/officeDocument/2006/relationships" ref="L24" r:id="rId18"/>
    <hyperlink xmlns:r="http://schemas.openxmlformats.org/officeDocument/2006/relationships" ref="L25" r:id="rId19"/>
    <hyperlink xmlns:r="http://schemas.openxmlformats.org/officeDocument/2006/relationships" ref="L26" r:id="rId20"/>
    <hyperlink xmlns:r="http://schemas.openxmlformats.org/officeDocument/2006/relationships" ref="L27" r:id="rId21"/>
    <hyperlink xmlns:r="http://schemas.openxmlformats.org/officeDocument/2006/relationships" ref="L28" r:id="rId22"/>
    <hyperlink xmlns:r="http://schemas.openxmlformats.org/officeDocument/2006/relationships" ref="L29" r:id="rId23"/>
    <hyperlink xmlns:r="http://schemas.openxmlformats.org/officeDocument/2006/relationships" ref="L31" r:id="rId24"/>
    <hyperlink xmlns:r="http://schemas.openxmlformats.org/officeDocument/2006/relationships" ref="L32" r:id="rId25"/>
    <hyperlink xmlns:r="http://schemas.openxmlformats.org/officeDocument/2006/relationships" ref="L33" r:id="rId26"/>
    <hyperlink xmlns:r="http://schemas.openxmlformats.org/officeDocument/2006/relationships" ref="L34" r:id="rId27"/>
    <hyperlink xmlns:r="http://schemas.openxmlformats.org/officeDocument/2006/relationships" ref="L35" r:id="rId28"/>
    <hyperlink xmlns:r="http://schemas.openxmlformats.org/officeDocument/2006/relationships" ref="L37" r:id="rId29"/>
    <hyperlink xmlns:r="http://schemas.openxmlformats.org/officeDocument/2006/relationships" ref="L38" r:id="rId30"/>
  </hyperlink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H34"/>
  <sheetViews>
    <sheetView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40" customWidth="1" min="2" max="2"/>
    <col width="10" customWidth="1" min="3" max="3"/>
    <col width="16" customWidth="1" min="4" max="4"/>
    <col width="16" customWidth="1" min="5" max="5"/>
    <col width="16" customWidth="1" min="6" max="6"/>
    <col width="16" customWidth="1" min="7" max="7"/>
    <col width="16" customWidth="1" min="8" max="8"/>
  </cols>
  <sheetData>
    <row r="1">
      <c r="A1" s="9" t="inlineStr">
        <is>
          <t>Scoring summary</t>
        </is>
      </c>
    </row>
    <row r="2" ht="20" customHeight="1">
      <c r="A2" s="2" t="inlineStr">
        <is>
          <t>Nothing to type here. Averages come from the Questions tab, weights from the Criteria tab and gate results from the Gates tab.</t>
        </is>
      </c>
    </row>
    <row r="3">
      <c r="B3" s="17" t="inlineStr">
        <is>
          <t>Weights check</t>
        </is>
      </c>
      <c r="C3" s="19">
        <f>Criteria!D16</f>
        <v/>
      </c>
    </row>
    <row r="4"/>
    <row r="5">
      <c r="A5" s="3" t="inlineStr">
        <is>
          <t>Average score by criterion (0 to 5)</t>
        </is>
      </c>
    </row>
    <row r="6">
      <c r="A6" s="5" t="inlineStr">
        <is>
          <t>Code</t>
        </is>
      </c>
      <c r="B6" s="5" t="inlineStr">
        <is>
          <t>Criterion</t>
        </is>
      </c>
      <c r="C6" s="5" t="inlineStr">
        <is>
          <t>Weight</t>
        </is>
      </c>
      <c r="D6" s="5">
        <f>IF(Gates!C$4="","Agency 1",Gates!C$4)</f>
        <v/>
      </c>
      <c r="E6" s="5">
        <f>IF(Gates!D$4="","Agency 2",Gates!D$4)</f>
        <v/>
      </c>
      <c r="F6" s="5">
        <f>IF(Gates!E$4="","Agency 3",Gates!E$4)</f>
        <v/>
      </c>
      <c r="G6" s="5">
        <f>IF(Gates!F$4="","Agency 4",Gates!F$4)</f>
        <v/>
      </c>
      <c r="H6" s="5">
        <f>IF(Gates!G$4="","Agency 5",Gates!G$4)</f>
        <v/>
      </c>
    </row>
    <row r="7" ht="18" customHeight="1">
      <c r="A7" s="21">
        <f>IF(Criteria!A5="","",Criteria!A5)</f>
        <v/>
      </c>
      <c r="B7" s="20">
        <f>IF(Criteria!B5="","",Criteria!B5)</f>
        <v/>
      </c>
      <c r="C7" s="21">
        <f>IF(Criteria!A5="","",N(Criteria!D5))</f>
        <v/>
      </c>
      <c r="D7" s="22">
        <f>IF($A7="","",IFERROR(AVERAGEIF(Questions!$B$5:$B$204,$A7,Questions!F$5:F$204),""))</f>
        <v/>
      </c>
      <c r="E7" s="22">
        <f>IF($A7="","",IFERROR(AVERAGEIF(Questions!$B$5:$B$204,$A7,Questions!G$5:G$204),""))</f>
        <v/>
      </c>
      <c r="F7" s="22">
        <f>IF($A7="","",IFERROR(AVERAGEIF(Questions!$B$5:$B$204,$A7,Questions!H$5:H$204),""))</f>
        <v/>
      </c>
      <c r="G7" s="22">
        <f>IF($A7="","",IFERROR(AVERAGEIF(Questions!$B$5:$B$204,$A7,Questions!I$5:I$204),""))</f>
        <v/>
      </c>
      <c r="H7" s="22">
        <f>IF($A7="","",IFERROR(AVERAGEIF(Questions!$B$5:$B$204,$A7,Questions!J$5:J$204),""))</f>
        <v/>
      </c>
    </row>
    <row r="8" ht="18" customHeight="1">
      <c r="A8" s="21">
        <f>IF(Criteria!A6="","",Criteria!A6)</f>
        <v/>
      </c>
      <c r="B8" s="20">
        <f>IF(Criteria!B6="","",Criteria!B6)</f>
        <v/>
      </c>
      <c r="C8" s="21">
        <f>IF(Criteria!A6="","",N(Criteria!D6))</f>
        <v/>
      </c>
      <c r="D8" s="22">
        <f>IF($A8="","",IFERROR(AVERAGEIF(Questions!$B$5:$B$204,$A8,Questions!F$5:F$204),""))</f>
        <v/>
      </c>
      <c r="E8" s="22">
        <f>IF($A8="","",IFERROR(AVERAGEIF(Questions!$B$5:$B$204,$A8,Questions!G$5:G$204),""))</f>
        <v/>
      </c>
      <c r="F8" s="22">
        <f>IF($A8="","",IFERROR(AVERAGEIF(Questions!$B$5:$B$204,$A8,Questions!H$5:H$204),""))</f>
        <v/>
      </c>
      <c r="G8" s="22">
        <f>IF($A8="","",IFERROR(AVERAGEIF(Questions!$B$5:$B$204,$A8,Questions!I$5:I$204),""))</f>
        <v/>
      </c>
      <c r="H8" s="22">
        <f>IF($A8="","",IFERROR(AVERAGEIF(Questions!$B$5:$B$204,$A8,Questions!J$5:J$204),""))</f>
        <v/>
      </c>
    </row>
    <row r="9" ht="18" customHeight="1">
      <c r="A9" s="21">
        <f>IF(Criteria!A7="","",Criteria!A7)</f>
        <v/>
      </c>
      <c r="B9" s="20">
        <f>IF(Criteria!B7="","",Criteria!B7)</f>
        <v/>
      </c>
      <c r="C9" s="21">
        <f>IF(Criteria!A7="","",N(Criteria!D7))</f>
        <v/>
      </c>
      <c r="D9" s="22">
        <f>IF($A9="","",IFERROR(AVERAGEIF(Questions!$B$5:$B$204,$A9,Questions!F$5:F$204),""))</f>
        <v/>
      </c>
      <c r="E9" s="22">
        <f>IF($A9="","",IFERROR(AVERAGEIF(Questions!$B$5:$B$204,$A9,Questions!G$5:G$204),""))</f>
        <v/>
      </c>
      <c r="F9" s="22">
        <f>IF($A9="","",IFERROR(AVERAGEIF(Questions!$B$5:$B$204,$A9,Questions!H$5:H$204),""))</f>
        <v/>
      </c>
      <c r="G9" s="22">
        <f>IF($A9="","",IFERROR(AVERAGEIF(Questions!$B$5:$B$204,$A9,Questions!I$5:I$204),""))</f>
        <v/>
      </c>
      <c r="H9" s="22">
        <f>IF($A9="","",IFERROR(AVERAGEIF(Questions!$B$5:$B$204,$A9,Questions!J$5:J$204),""))</f>
        <v/>
      </c>
    </row>
    <row r="10" ht="18" customHeight="1">
      <c r="A10" s="21">
        <f>IF(Criteria!A8="","",Criteria!A8)</f>
        <v/>
      </c>
      <c r="B10" s="20">
        <f>IF(Criteria!B8="","",Criteria!B8)</f>
        <v/>
      </c>
      <c r="C10" s="21">
        <f>IF(Criteria!A8="","",N(Criteria!D8))</f>
        <v/>
      </c>
      <c r="D10" s="22">
        <f>IF($A10="","",IFERROR(AVERAGEIF(Questions!$B$5:$B$204,$A10,Questions!F$5:F$204),""))</f>
        <v/>
      </c>
      <c r="E10" s="22">
        <f>IF($A10="","",IFERROR(AVERAGEIF(Questions!$B$5:$B$204,$A10,Questions!G$5:G$204),""))</f>
        <v/>
      </c>
      <c r="F10" s="22">
        <f>IF($A10="","",IFERROR(AVERAGEIF(Questions!$B$5:$B$204,$A10,Questions!H$5:H$204),""))</f>
        <v/>
      </c>
      <c r="G10" s="22">
        <f>IF($A10="","",IFERROR(AVERAGEIF(Questions!$B$5:$B$204,$A10,Questions!I$5:I$204),""))</f>
        <v/>
      </c>
      <c r="H10" s="22">
        <f>IF($A10="","",IFERROR(AVERAGEIF(Questions!$B$5:$B$204,$A10,Questions!J$5:J$204),""))</f>
        <v/>
      </c>
    </row>
    <row r="11" ht="18" customHeight="1">
      <c r="A11" s="21">
        <f>IF(Criteria!A9="","",Criteria!A9)</f>
        <v/>
      </c>
      <c r="B11" s="20">
        <f>IF(Criteria!B9="","",Criteria!B9)</f>
        <v/>
      </c>
      <c r="C11" s="21">
        <f>IF(Criteria!A9="","",N(Criteria!D9))</f>
        <v/>
      </c>
      <c r="D11" s="22">
        <f>IF($A11="","",IFERROR(AVERAGEIF(Questions!$B$5:$B$204,$A11,Questions!F$5:F$204),""))</f>
        <v/>
      </c>
      <c r="E11" s="22">
        <f>IF($A11="","",IFERROR(AVERAGEIF(Questions!$B$5:$B$204,$A11,Questions!G$5:G$204),""))</f>
        <v/>
      </c>
      <c r="F11" s="22">
        <f>IF($A11="","",IFERROR(AVERAGEIF(Questions!$B$5:$B$204,$A11,Questions!H$5:H$204),""))</f>
        <v/>
      </c>
      <c r="G11" s="22">
        <f>IF($A11="","",IFERROR(AVERAGEIF(Questions!$B$5:$B$204,$A11,Questions!I$5:I$204),""))</f>
        <v/>
      </c>
      <c r="H11" s="22">
        <f>IF($A11="","",IFERROR(AVERAGEIF(Questions!$B$5:$B$204,$A11,Questions!J$5:J$204),""))</f>
        <v/>
      </c>
    </row>
    <row r="12" ht="18" customHeight="1">
      <c r="A12" s="21">
        <f>IF(Criteria!A10="","",Criteria!A10)</f>
        <v/>
      </c>
      <c r="B12" s="20">
        <f>IF(Criteria!B10="","",Criteria!B10)</f>
        <v/>
      </c>
      <c r="C12" s="21">
        <f>IF(Criteria!A10="","",N(Criteria!D10))</f>
        <v/>
      </c>
      <c r="D12" s="22">
        <f>IF($A12="","",IFERROR(AVERAGEIF(Questions!$B$5:$B$204,$A12,Questions!F$5:F$204),""))</f>
        <v/>
      </c>
      <c r="E12" s="22">
        <f>IF($A12="","",IFERROR(AVERAGEIF(Questions!$B$5:$B$204,$A12,Questions!G$5:G$204),""))</f>
        <v/>
      </c>
      <c r="F12" s="22">
        <f>IF($A12="","",IFERROR(AVERAGEIF(Questions!$B$5:$B$204,$A12,Questions!H$5:H$204),""))</f>
        <v/>
      </c>
      <c r="G12" s="22">
        <f>IF($A12="","",IFERROR(AVERAGEIF(Questions!$B$5:$B$204,$A12,Questions!I$5:I$204),""))</f>
        <v/>
      </c>
      <c r="H12" s="22">
        <f>IF($A12="","",IFERROR(AVERAGEIF(Questions!$B$5:$B$204,$A12,Questions!J$5:J$204),""))</f>
        <v/>
      </c>
    </row>
    <row r="13" ht="18" customHeight="1">
      <c r="A13" s="21">
        <f>IF(Criteria!A11="","",Criteria!A11)</f>
        <v/>
      </c>
      <c r="B13" s="20">
        <f>IF(Criteria!B11="","",Criteria!B11)</f>
        <v/>
      </c>
      <c r="C13" s="21">
        <f>IF(Criteria!A11="","",N(Criteria!D11))</f>
        <v/>
      </c>
      <c r="D13" s="22">
        <f>IF($A13="","",IFERROR(AVERAGEIF(Questions!$B$5:$B$204,$A13,Questions!F$5:F$204),""))</f>
        <v/>
      </c>
      <c r="E13" s="22">
        <f>IF($A13="","",IFERROR(AVERAGEIF(Questions!$B$5:$B$204,$A13,Questions!G$5:G$204),""))</f>
        <v/>
      </c>
      <c r="F13" s="22">
        <f>IF($A13="","",IFERROR(AVERAGEIF(Questions!$B$5:$B$204,$A13,Questions!H$5:H$204),""))</f>
        <v/>
      </c>
      <c r="G13" s="22">
        <f>IF($A13="","",IFERROR(AVERAGEIF(Questions!$B$5:$B$204,$A13,Questions!I$5:I$204),""))</f>
        <v/>
      </c>
      <c r="H13" s="22">
        <f>IF($A13="","",IFERROR(AVERAGEIF(Questions!$B$5:$B$204,$A13,Questions!J$5:J$204),""))</f>
        <v/>
      </c>
    </row>
    <row r="14" ht="18" customHeight="1">
      <c r="A14" s="21">
        <f>IF(Criteria!A12="","",Criteria!A12)</f>
        <v/>
      </c>
      <c r="B14" s="20">
        <f>IF(Criteria!B12="","",Criteria!B12)</f>
        <v/>
      </c>
      <c r="C14" s="21">
        <f>IF(Criteria!A12="","",N(Criteria!D12))</f>
        <v/>
      </c>
      <c r="D14" s="22">
        <f>IF($A14="","",IFERROR(AVERAGEIF(Questions!$B$5:$B$204,$A14,Questions!F$5:F$204),""))</f>
        <v/>
      </c>
      <c r="E14" s="22">
        <f>IF($A14="","",IFERROR(AVERAGEIF(Questions!$B$5:$B$204,$A14,Questions!G$5:G$204),""))</f>
        <v/>
      </c>
      <c r="F14" s="22">
        <f>IF($A14="","",IFERROR(AVERAGEIF(Questions!$B$5:$B$204,$A14,Questions!H$5:H$204),""))</f>
        <v/>
      </c>
      <c r="G14" s="22">
        <f>IF($A14="","",IFERROR(AVERAGEIF(Questions!$B$5:$B$204,$A14,Questions!I$5:I$204),""))</f>
        <v/>
      </c>
      <c r="H14" s="22">
        <f>IF($A14="","",IFERROR(AVERAGEIF(Questions!$B$5:$B$204,$A14,Questions!J$5:J$204),""))</f>
        <v/>
      </c>
    </row>
    <row r="15" ht="18" customHeight="1">
      <c r="A15" s="21">
        <f>IF(Criteria!A13="","",Criteria!A13)</f>
        <v/>
      </c>
      <c r="B15" s="20">
        <f>IF(Criteria!B13="","",Criteria!B13)</f>
        <v/>
      </c>
      <c r="C15" s="21">
        <f>IF(Criteria!A13="","",N(Criteria!D13))</f>
        <v/>
      </c>
      <c r="D15" s="22">
        <f>IF($A15="","",IFERROR(AVERAGEIF(Questions!$B$5:$B$204,$A15,Questions!F$5:F$204),""))</f>
        <v/>
      </c>
      <c r="E15" s="22">
        <f>IF($A15="","",IFERROR(AVERAGEIF(Questions!$B$5:$B$204,$A15,Questions!G$5:G$204),""))</f>
        <v/>
      </c>
      <c r="F15" s="22">
        <f>IF($A15="","",IFERROR(AVERAGEIF(Questions!$B$5:$B$204,$A15,Questions!H$5:H$204),""))</f>
        <v/>
      </c>
      <c r="G15" s="22">
        <f>IF($A15="","",IFERROR(AVERAGEIF(Questions!$B$5:$B$204,$A15,Questions!I$5:I$204),""))</f>
        <v/>
      </c>
      <c r="H15" s="22">
        <f>IF($A15="","",IFERROR(AVERAGEIF(Questions!$B$5:$B$204,$A15,Questions!J$5:J$204),""))</f>
        <v/>
      </c>
    </row>
    <row r="16" ht="18" customHeight="1">
      <c r="A16" s="21">
        <f>IF(Criteria!A14="","",Criteria!A14)</f>
        <v/>
      </c>
      <c r="B16" s="20">
        <f>IF(Criteria!B14="","",Criteria!B14)</f>
        <v/>
      </c>
      <c r="C16" s="21">
        <f>IF(Criteria!A14="","",N(Criteria!D14))</f>
        <v/>
      </c>
      <c r="D16" s="22">
        <f>IF($A16="","",IFERROR(AVERAGEIF(Questions!$B$5:$B$204,$A16,Questions!F$5:F$204),""))</f>
        <v/>
      </c>
      <c r="E16" s="22">
        <f>IF($A16="","",IFERROR(AVERAGEIF(Questions!$B$5:$B$204,$A16,Questions!G$5:G$204),""))</f>
        <v/>
      </c>
      <c r="F16" s="22">
        <f>IF($A16="","",IFERROR(AVERAGEIF(Questions!$B$5:$B$204,$A16,Questions!H$5:H$204),""))</f>
        <v/>
      </c>
      <c r="G16" s="22">
        <f>IF($A16="","",IFERROR(AVERAGEIF(Questions!$B$5:$B$204,$A16,Questions!I$5:I$204),""))</f>
        <v/>
      </c>
      <c r="H16" s="22">
        <f>IF($A16="","",IFERROR(AVERAGEIF(Questions!$B$5:$B$204,$A16,Questions!J$5:J$204),""))</f>
        <v/>
      </c>
    </row>
    <row r="17"/>
    <row r="18">
      <c r="A18" s="3" t="inlineStr">
        <is>
          <t>Weighted points (weight × average ÷ 5)</t>
        </is>
      </c>
    </row>
    <row r="19">
      <c r="A19" s="5" t="inlineStr">
        <is>
          <t>Code</t>
        </is>
      </c>
      <c r="B19" s="5" t="inlineStr">
        <is>
          <t>Criterion</t>
        </is>
      </c>
      <c r="C19" s="5" t="inlineStr">
        <is>
          <t>Weight</t>
        </is>
      </c>
      <c r="D19" s="5">
        <f>IF(Gates!C$4="","Agency 1",Gates!C$4)</f>
        <v/>
      </c>
      <c r="E19" s="5">
        <f>IF(Gates!D$4="","Agency 2",Gates!D$4)</f>
        <v/>
      </c>
      <c r="F19" s="5">
        <f>IF(Gates!E$4="","Agency 3",Gates!E$4)</f>
        <v/>
      </c>
      <c r="G19" s="5">
        <f>IF(Gates!F$4="","Agency 4",Gates!F$4)</f>
        <v/>
      </c>
      <c r="H19" s="5">
        <f>IF(Gates!G$4="","Agency 5",Gates!G$4)</f>
        <v/>
      </c>
    </row>
    <row r="20" ht="18" customHeight="1">
      <c r="A20" s="21">
        <f>A7</f>
        <v/>
      </c>
      <c r="B20" s="20">
        <f>B7</f>
        <v/>
      </c>
      <c r="C20" s="21">
        <f>C7</f>
        <v/>
      </c>
      <c r="D20" s="22">
        <f>IF(OR($C20="",D7=""),"",$C20*D7/5)</f>
        <v/>
      </c>
      <c r="E20" s="22">
        <f>IF(OR($C20="",E7=""),"",$C20*E7/5)</f>
        <v/>
      </c>
      <c r="F20" s="22">
        <f>IF(OR($C20="",F7=""),"",$C20*F7/5)</f>
        <v/>
      </c>
      <c r="G20" s="22">
        <f>IF(OR($C20="",G7=""),"",$C20*G7/5)</f>
        <v/>
      </c>
      <c r="H20" s="22">
        <f>IF(OR($C20="",H7=""),"",$C20*H7/5)</f>
        <v/>
      </c>
    </row>
    <row r="21" ht="18" customHeight="1">
      <c r="A21" s="21">
        <f>A8</f>
        <v/>
      </c>
      <c r="B21" s="20">
        <f>B8</f>
        <v/>
      </c>
      <c r="C21" s="21">
        <f>C8</f>
        <v/>
      </c>
      <c r="D21" s="22">
        <f>IF(OR($C21="",D8=""),"",$C21*D8/5)</f>
        <v/>
      </c>
      <c r="E21" s="22">
        <f>IF(OR($C21="",E8=""),"",$C21*E8/5)</f>
        <v/>
      </c>
      <c r="F21" s="22">
        <f>IF(OR($C21="",F8=""),"",$C21*F8/5)</f>
        <v/>
      </c>
      <c r="G21" s="22">
        <f>IF(OR($C21="",G8=""),"",$C21*G8/5)</f>
        <v/>
      </c>
      <c r="H21" s="22">
        <f>IF(OR($C21="",H8=""),"",$C21*H8/5)</f>
        <v/>
      </c>
    </row>
    <row r="22" ht="18" customHeight="1">
      <c r="A22" s="21">
        <f>A9</f>
        <v/>
      </c>
      <c r="B22" s="20">
        <f>B9</f>
        <v/>
      </c>
      <c r="C22" s="21">
        <f>C9</f>
        <v/>
      </c>
      <c r="D22" s="22">
        <f>IF(OR($C22="",D9=""),"",$C22*D9/5)</f>
        <v/>
      </c>
      <c r="E22" s="22">
        <f>IF(OR($C22="",E9=""),"",$C22*E9/5)</f>
        <v/>
      </c>
      <c r="F22" s="22">
        <f>IF(OR($C22="",F9=""),"",$C22*F9/5)</f>
        <v/>
      </c>
      <c r="G22" s="22">
        <f>IF(OR($C22="",G9=""),"",$C22*G9/5)</f>
        <v/>
      </c>
      <c r="H22" s="22">
        <f>IF(OR($C22="",H9=""),"",$C22*H9/5)</f>
        <v/>
      </c>
    </row>
    <row r="23" ht="18" customHeight="1">
      <c r="A23" s="21">
        <f>A10</f>
        <v/>
      </c>
      <c r="B23" s="20">
        <f>B10</f>
        <v/>
      </c>
      <c r="C23" s="21">
        <f>C10</f>
        <v/>
      </c>
      <c r="D23" s="22">
        <f>IF(OR($C23="",D10=""),"",$C23*D10/5)</f>
        <v/>
      </c>
      <c r="E23" s="22">
        <f>IF(OR($C23="",E10=""),"",$C23*E10/5)</f>
        <v/>
      </c>
      <c r="F23" s="22">
        <f>IF(OR($C23="",F10=""),"",$C23*F10/5)</f>
        <v/>
      </c>
      <c r="G23" s="22">
        <f>IF(OR($C23="",G10=""),"",$C23*G10/5)</f>
        <v/>
      </c>
      <c r="H23" s="22">
        <f>IF(OR($C23="",H10=""),"",$C23*H10/5)</f>
        <v/>
      </c>
    </row>
    <row r="24" ht="18" customHeight="1">
      <c r="A24" s="21">
        <f>A11</f>
        <v/>
      </c>
      <c r="B24" s="20">
        <f>B11</f>
        <v/>
      </c>
      <c r="C24" s="21">
        <f>C11</f>
        <v/>
      </c>
      <c r="D24" s="22">
        <f>IF(OR($C24="",D11=""),"",$C24*D11/5)</f>
        <v/>
      </c>
      <c r="E24" s="22">
        <f>IF(OR($C24="",E11=""),"",$C24*E11/5)</f>
        <v/>
      </c>
      <c r="F24" s="22">
        <f>IF(OR($C24="",F11=""),"",$C24*F11/5)</f>
        <v/>
      </c>
      <c r="G24" s="22">
        <f>IF(OR($C24="",G11=""),"",$C24*G11/5)</f>
        <v/>
      </c>
      <c r="H24" s="22">
        <f>IF(OR($C24="",H11=""),"",$C24*H11/5)</f>
        <v/>
      </c>
    </row>
    <row r="25" ht="18" customHeight="1">
      <c r="A25" s="21">
        <f>A12</f>
        <v/>
      </c>
      <c r="B25" s="20">
        <f>B12</f>
        <v/>
      </c>
      <c r="C25" s="21">
        <f>C12</f>
        <v/>
      </c>
      <c r="D25" s="22">
        <f>IF(OR($C25="",D12=""),"",$C25*D12/5)</f>
        <v/>
      </c>
      <c r="E25" s="22">
        <f>IF(OR($C25="",E12=""),"",$C25*E12/5)</f>
        <v/>
      </c>
      <c r="F25" s="22">
        <f>IF(OR($C25="",F12=""),"",$C25*F12/5)</f>
        <v/>
      </c>
      <c r="G25" s="22">
        <f>IF(OR($C25="",G12=""),"",$C25*G12/5)</f>
        <v/>
      </c>
      <c r="H25" s="22">
        <f>IF(OR($C25="",H12=""),"",$C25*H12/5)</f>
        <v/>
      </c>
    </row>
    <row r="26" ht="18" customHeight="1">
      <c r="A26" s="21">
        <f>A13</f>
        <v/>
      </c>
      <c r="B26" s="20">
        <f>B13</f>
        <v/>
      </c>
      <c r="C26" s="21">
        <f>C13</f>
        <v/>
      </c>
      <c r="D26" s="22">
        <f>IF(OR($C26="",D13=""),"",$C26*D13/5)</f>
        <v/>
      </c>
      <c r="E26" s="22">
        <f>IF(OR($C26="",E13=""),"",$C26*E13/5)</f>
        <v/>
      </c>
      <c r="F26" s="22">
        <f>IF(OR($C26="",F13=""),"",$C26*F13/5)</f>
        <v/>
      </c>
      <c r="G26" s="22">
        <f>IF(OR($C26="",G13=""),"",$C26*G13/5)</f>
        <v/>
      </c>
      <c r="H26" s="22">
        <f>IF(OR($C26="",H13=""),"",$C26*H13/5)</f>
        <v/>
      </c>
    </row>
    <row r="27" ht="18" customHeight="1">
      <c r="A27" s="21">
        <f>A14</f>
        <v/>
      </c>
      <c r="B27" s="20">
        <f>B14</f>
        <v/>
      </c>
      <c r="C27" s="21">
        <f>C14</f>
        <v/>
      </c>
      <c r="D27" s="22">
        <f>IF(OR($C27="",D14=""),"",$C27*D14/5)</f>
        <v/>
      </c>
      <c r="E27" s="22">
        <f>IF(OR($C27="",E14=""),"",$C27*E14/5)</f>
        <v/>
      </c>
      <c r="F27" s="22">
        <f>IF(OR($C27="",F14=""),"",$C27*F14/5)</f>
        <v/>
      </c>
      <c r="G27" s="22">
        <f>IF(OR($C27="",G14=""),"",$C27*G14/5)</f>
        <v/>
      </c>
      <c r="H27" s="22">
        <f>IF(OR($C27="",H14=""),"",$C27*H14/5)</f>
        <v/>
      </c>
    </row>
    <row r="28" ht="18" customHeight="1">
      <c r="A28" s="21">
        <f>A15</f>
        <v/>
      </c>
      <c r="B28" s="20">
        <f>B15</f>
        <v/>
      </c>
      <c r="C28" s="21">
        <f>C15</f>
        <v/>
      </c>
      <c r="D28" s="22">
        <f>IF(OR($C28="",D15=""),"",$C28*D15/5)</f>
        <v/>
      </c>
      <c r="E28" s="22">
        <f>IF(OR($C28="",E15=""),"",$C28*E15/5)</f>
        <v/>
      </c>
      <c r="F28" s="22">
        <f>IF(OR($C28="",F15=""),"",$C28*F15/5)</f>
        <v/>
      </c>
      <c r="G28" s="22">
        <f>IF(OR($C28="",G15=""),"",$C28*G15/5)</f>
        <v/>
      </c>
      <c r="H28" s="22">
        <f>IF(OR($C28="",H15=""),"",$C28*H15/5)</f>
        <v/>
      </c>
    </row>
    <row r="29" ht="18" customHeight="1">
      <c r="A29" s="21">
        <f>A16</f>
        <v/>
      </c>
      <c r="B29" s="20">
        <f>B16</f>
        <v/>
      </c>
      <c r="C29" s="21">
        <f>C16</f>
        <v/>
      </c>
      <c r="D29" s="22">
        <f>IF(OR($C29="",D16=""),"",$C29*D16/5)</f>
        <v/>
      </c>
      <c r="E29" s="22">
        <f>IF(OR($C29="",E16=""),"",$C29*E16/5)</f>
        <v/>
      </c>
      <c r="F29" s="22">
        <f>IF(OR($C29="",F16=""),"",$C29*F16/5)</f>
        <v/>
      </c>
      <c r="G29" s="22">
        <f>IF(OR($C29="",G16=""),"",$C29*G16/5)</f>
        <v/>
      </c>
      <c r="H29" s="22">
        <f>IF(OR($C29="",H16=""),"",$C29*H16/5)</f>
        <v/>
      </c>
    </row>
    <row r="30">
      <c r="A30" s="23" t="n"/>
      <c r="B30" s="12" t="inlineStr">
        <is>
          <t>Total (out of 100)</t>
        </is>
      </c>
      <c r="C30" s="24">
        <f>SUM(C20:C29)</f>
        <v/>
      </c>
      <c r="D30" s="25">
        <f>IF(COUNT(D20:D29)=0,"",SUM(D20:D29))</f>
        <v/>
      </c>
      <c r="E30" s="25">
        <f>IF(COUNT(E20:E29)=0,"",SUM(E20:E29))</f>
        <v/>
      </c>
      <c r="F30" s="25">
        <f>IF(COUNT(F20:F29)=0,"",SUM(F20:F29))</f>
        <v/>
      </c>
      <c r="G30" s="25">
        <f>IF(COUNT(G20:G29)=0,"",SUM(G20:G29))</f>
        <v/>
      </c>
      <c r="H30" s="25">
        <f>IF(COUNT(H20:H29)=0,"",SUM(H20:H29))</f>
        <v/>
      </c>
    </row>
    <row r="31">
      <c r="A31" s="23" t="n"/>
      <c r="B31" s="12" t="inlineStr">
        <is>
          <t>Rank</t>
        </is>
      </c>
      <c r="C31" s="23" t="n"/>
      <c r="D31" s="13">
        <f>IF(D30="","",RANK(D30,$D$30:$H$30))</f>
        <v/>
      </c>
      <c r="E31" s="13">
        <f>IF(E30="","",RANK(E30,$D$30:$H$30))</f>
        <v/>
      </c>
      <c r="F31" s="13">
        <f>IF(F30="","",RANK(F30,$D$30:$H$30))</f>
        <v/>
      </c>
      <c r="G31" s="13">
        <f>IF(G30="","",RANK(G30,$D$30:$H$30))</f>
        <v/>
      </c>
      <c r="H31" s="13">
        <f>IF(H30="","",RANK(H30,$D$30:$H$30))</f>
        <v/>
      </c>
    </row>
    <row r="32">
      <c r="A32" s="23" t="n"/>
      <c r="B32" s="12" t="inlineStr">
        <is>
          <t>Criteria scored</t>
        </is>
      </c>
      <c r="C32" s="23" t="n"/>
      <c r="D32" s="26">
        <f>COUNTIFS($C7:$C16,"&gt;0",D7:D16,"&gt;=0")&amp;" of "&amp;COUNTIF($C7:$C16,"&gt;0")</f>
        <v/>
      </c>
      <c r="E32" s="26">
        <f>COUNTIFS($C7:$C16,"&gt;0",E7:E16,"&gt;=0")&amp;" of "&amp;COUNTIF($C7:$C16,"&gt;0")</f>
        <v/>
      </c>
      <c r="F32" s="26">
        <f>COUNTIFS($C7:$C16,"&gt;0",F7:F16,"&gt;=0")&amp;" of "&amp;COUNTIF($C7:$C16,"&gt;0")</f>
        <v/>
      </c>
      <c r="G32" s="26">
        <f>COUNTIFS($C7:$C16,"&gt;0",G7:G16,"&gt;=0")&amp;" of "&amp;COUNTIF($C7:$C16,"&gt;0")</f>
        <v/>
      </c>
      <c r="H32" s="26">
        <f>COUNTIFS($C7:$C16,"&gt;0",H7:H16,"&gt;=0")&amp;" of "&amp;COUNTIF($C7:$C16,"&gt;0")</f>
        <v/>
      </c>
    </row>
    <row r="33">
      <c r="A33" s="23" t="n"/>
      <c r="B33" s="12" t="inlineStr">
        <is>
          <t>Questions scored</t>
        </is>
      </c>
      <c r="C33" s="23" t="n"/>
      <c r="D33" s="26">
        <f>COUNT(Questions!F$5:F$204)&amp;" of "&amp;COUNTA(Questions!$D$5:$D$204)</f>
        <v/>
      </c>
      <c r="E33" s="26">
        <f>COUNT(Questions!G$5:G$204)&amp;" of "&amp;COUNTA(Questions!$D$5:$D$204)</f>
        <v/>
      </c>
      <c r="F33" s="26">
        <f>COUNT(Questions!H$5:H$204)&amp;" of "&amp;COUNTA(Questions!$D$5:$D$204)</f>
        <v/>
      </c>
      <c r="G33" s="26">
        <f>COUNT(Questions!I$5:I$204)&amp;" of "&amp;COUNTA(Questions!$D$5:$D$204)</f>
        <v/>
      </c>
      <c r="H33" s="26">
        <f>COUNT(Questions!J$5:J$204)&amp;" of "&amp;COUNTA(Questions!$D$5:$D$204)</f>
        <v/>
      </c>
    </row>
    <row r="34" ht="33" customHeight="1">
      <c r="A34" s="23" t="n"/>
      <c r="B34" s="12" t="inlineStr">
        <is>
          <t>Gate result</t>
        </is>
      </c>
      <c r="C34" s="23" t="n"/>
      <c r="D34" s="26">
        <f>Gates!C13</f>
        <v/>
      </c>
      <c r="E34" s="26">
        <f>Gates!D13</f>
        <v/>
      </c>
      <c r="F34" s="26">
        <f>Gates!E13</f>
        <v/>
      </c>
      <c r="G34" s="26">
        <f>Gates!F13</f>
        <v/>
      </c>
      <c r="H34" s="26">
        <f>Gates!G13</f>
        <v/>
      </c>
    </row>
  </sheetData>
  <mergeCells count="2">
    <mergeCell ref="C3:E3"/>
    <mergeCell ref="A2:H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2026-09-28T03:05:09Z</dcterms:created>
  <dcterms:modified xmlns:dcterms="http://purl.org/dc/terms/" xmlns:xsi="http://www.w3.org/2001/XMLSchema-instance" xsi:type="dcterms:W3CDTF">2026-11-05T02:26:11Z</dcterms:modified>
</cp:coreProperties>
</file>